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C:\Users\Owner\Dropbox\PTO\Budgets\2026-2027 Budget\M2 August 2026\"/>
    </mc:Choice>
  </mc:AlternateContent>
  <xr:revisionPtr revIDLastSave="10" documentId="13_ncr:1_{E5736CF8-AE42-4C37-9E66-8A72B384A39E}" xr6:coauthVersionLast="47" xr6:coauthVersionMax="47" xr10:uidLastSave="{B9B10C22-C1E1-4E6D-AF59-3979BE46177A}"/>
  <bookViews>
    <workbookView xWindow="-120" yWindow="-120" windowWidth="29040" windowHeight="15840" activeTab="1" xr2:uid="{F2CC5D1E-56CE-4C3A-8D74-32267FB862F4}"/>
  </bookViews>
  <sheets>
    <sheet name="26 27 Spending" sheetId="1" r:id="rId1"/>
    <sheet name="Teacher Spending" sheetId="2" r:id="rId2"/>
  </sheets>
  <definedNames>
    <definedName name="_xlnm.Print_Area" localSheetId="0">'26 27 Spending'!$A$2:$O$78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6" i="1" l="1"/>
  <c r="B75" i="1"/>
  <c r="C59" i="1"/>
  <c r="P64" i="1"/>
  <c r="Q20" i="1"/>
  <c r="N50" i="1"/>
  <c r="Q65" i="1"/>
  <c r="N20" i="1"/>
  <c r="N62" i="1"/>
  <c r="Q62" i="1"/>
  <c r="F33" i="2"/>
  <c r="F32" i="2"/>
  <c r="N61" i="1"/>
  <c r="Q61" i="1"/>
  <c r="O50" i="1"/>
  <c r="H2" i="2"/>
  <c r="H10" i="2"/>
  <c r="O25" i="1"/>
  <c r="O65" i="1"/>
  <c r="O64" i="1"/>
  <c r="O27" i="1"/>
  <c r="D37" i="2"/>
  <c r="F34" i="2"/>
  <c r="N58" i="1"/>
  <c r="Q32" i="1"/>
  <c r="N69" i="1"/>
  <c r="Q69" i="1"/>
  <c r="N55" i="1"/>
  <c r="Q55" i="1"/>
  <c r="N24" i="1"/>
  <c r="N25" i="1"/>
  <c r="Q25" i="1"/>
  <c r="O72" i="1"/>
  <c r="Q24" i="1"/>
  <c r="H12" i="2"/>
  <c r="F12" i="2"/>
  <c r="B86" i="1"/>
  <c r="Q50" i="1"/>
  <c r="N49" i="1"/>
  <c r="Q49" i="1"/>
  <c r="F5" i="2"/>
  <c r="F6" i="2"/>
  <c r="F7" i="2"/>
  <c r="F8" i="2"/>
  <c r="F9" i="2"/>
  <c r="F10" i="2"/>
  <c r="F11" i="2"/>
  <c r="F13" i="2"/>
  <c r="F14" i="2"/>
  <c r="F15" i="2"/>
  <c r="F16" i="2"/>
  <c r="F17" i="2"/>
  <c r="F18" i="2"/>
  <c r="F19" i="2"/>
  <c r="F20" i="2"/>
  <c r="F21" i="2"/>
  <c r="F22" i="2"/>
  <c r="F23" i="2"/>
  <c r="F24" i="2"/>
  <c r="F25" i="2"/>
  <c r="F26" i="2"/>
  <c r="F28" i="2"/>
  <c r="F29" i="2"/>
  <c r="F30" i="2"/>
  <c r="F31" i="2"/>
  <c r="F35" i="2"/>
  <c r="F4" i="2"/>
  <c r="H6" i="2"/>
  <c r="I37" i="2"/>
  <c r="H18" i="2"/>
  <c r="H17" i="2"/>
  <c r="H16" i="2"/>
  <c r="H15" i="2"/>
  <c r="H14" i="2"/>
  <c r="H13" i="2"/>
  <c r="H11" i="2"/>
  <c r="H9" i="2"/>
  <c r="H8" i="2"/>
  <c r="H7" i="2"/>
  <c r="H5" i="2"/>
  <c r="G37" i="2"/>
  <c r="O77" i="1"/>
  <c r="C72" i="1"/>
  <c r="B72" i="1"/>
  <c r="N68" i="1"/>
  <c r="N66" i="1"/>
  <c r="N65" i="1"/>
  <c r="N57" i="1"/>
  <c r="N56" i="1"/>
  <c r="N54" i="1"/>
  <c r="N53" i="1"/>
  <c r="N52" i="1"/>
  <c r="N51" i="1"/>
  <c r="N48" i="1"/>
  <c r="Q48" i="1"/>
  <c r="N47" i="1"/>
  <c r="N46" i="1"/>
  <c r="N45" i="1"/>
  <c r="Q45" i="1"/>
  <c r="N44" i="1"/>
  <c r="N43" i="1"/>
  <c r="N42" i="1"/>
  <c r="N39" i="1"/>
  <c r="Q39" i="1"/>
  <c r="N37" i="1"/>
  <c r="Q37" i="1"/>
  <c r="N35" i="1"/>
  <c r="Q35" i="1"/>
  <c r="N34" i="1"/>
  <c r="N31" i="1"/>
  <c r="N29" i="1"/>
  <c r="N28" i="1"/>
  <c r="Q28" i="1"/>
  <c r="N26" i="1"/>
  <c r="N23" i="1"/>
  <c r="N22" i="1"/>
  <c r="J72" i="1"/>
  <c r="O17" i="1"/>
  <c r="M17" i="1"/>
  <c r="D17" i="1"/>
  <c r="C17" i="1"/>
  <c r="B17" i="1"/>
  <c r="N15" i="1"/>
  <c r="N14" i="1"/>
  <c r="N13" i="1"/>
  <c r="N11" i="1"/>
  <c r="H17" i="1"/>
  <c r="I17" i="1"/>
  <c r="G17" i="1"/>
  <c r="N8" i="1"/>
  <c r="N7" i="1"/>
  <c r="L17" i="1"/>
  <c r="N5" i="1"/>
  <c r="Q46" i="1"/>
  <c r="Q42" i="1"/>
  <c r="Q44" i="1"/>
  <c r="Q34" i="1"/>
  <c r="Q31" i="1"/>
  <c r="Q57" i="1"/>
  <c r="Q58" i="1"/>
  <c r="Q43" i="1"/>
  <c r="Q22" i="1"/>
  <c r="Q51" i="1"/>
  <c r="Q52" i="1"/>
  <c r="Q56" i="1"/>
  <c r="Q26" i="1"/>
  <c r="Q53" i="1"/>
  <c r="Q66" i="1"/>
  <c r="Q23" i="1"/>
  <c r="Q68" i="1"/>
  <c r="Q54" i="1"/>
  <c r="Q47" i="1"/>
  <c r="Q29" i="1"/>
  <c r="P19" i="1"/>
  <c r="F37" i="2"/>
  <c r="H4" i="2"/>
  <c r="H37" i="2"/>
  <c r="E37" i="2"/>
  <c r="N70" i="1"/>
  <c r="Q70" i="1"/>
  <c r="K72" i="1"/>
  <c r="N76" i="1"/>
  <c r="N63" i="1"/>
  <c r="N64" i="1"/>
  <c r="N38" i="1"/>
  <c r="K17" i="1"/>
  <c r="N30" i="1"/>
  <c r="J17" i="1"/>
  <c r="N6" i="1"/>
  <c r="N40" i="1"/>
  <c r="Q40" i="1"/>
  <c r="N33" i="1"/>
  <c r="N75" i="1"/>
  <c r="N59" i="1"/>
  <c r="G72" i="1"/>
  <c r="H72" i="1"/>
  <c r="N41" i="1"/>
  <c r="Q41" i="1"/>
  <c r="N67" i="1"/>
  <c r="E72" i="1"/>
  <c r="E17" i="1"/>
  <c r="N19" i="1"/>
  <c r="N60" i="1"/>
  <c r="L72" i="1"/>
  <c r="N12" i="1"/>
  <c r="N9" i="1"/>
  <c r="I72" i="1"/>
  <c r="F17" i="1"/>
  <c r="D72" i="1"/>
  <c r="N36" i="1"/>
  <c r="N10" i="1"/>
  <c r="N27" i="1"/>
  <c r="Q27" i="1"/>
  <c r="N21" i="1"/>
  <c r="F72" i="1"/>
  <c r="M72" i="1"/>
  <c r="Q38" i="1"/>
  <c r="Q63" i="1"/>
  <c r="N72" i="1"/>
  <c r="Q33" i="1"/>
  <c r="Q21" i="1"/>
  <c r="Q36" i="1"/>
  <c r="Q60" i="1"/>
  <c r="Q30" i="1"/>
  <c r="Q59" i="1"/>
  <c r="Q67" i="1"/>
  <c r="Q64" i="1"/>
  <c r="Q19" i="1"/>
  <c r="N77" i="1"/>
  <c r="O73" i="1"/>
  <c r="O78" i="1"/>
  <c r="N17" i="1"/>
  <c r="N73" i="1"/>
  <c r="N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blair hamilton</author>
    <author>Hiersche, Kristina M</author>
  </authors>
  <commentList>
    <comment ref="O5" authorId="0" shapeId="0" xr:uid="{AF598665-B984-4E24-A7AB-23CCEE39A6D6}">
      <text>
        <r>
          <rPr>
            <sz val="9"/>
            <color indexed="81"/>
            <rFont val="Tahoma"/>
            <family val="2"/>
          </rPr>
          <t xml:space="preserve">Any fundraising amounts get added to the PTO budget </t>
        </r>
      </text>
    </comment>
    <comment ref="A36" authorId="1" shapeId="0" xr:uid="{C11DEE9C-A774-419C-8E0D-5694D7C87501}">
      <text>
        <r>
          <rPr>
            <b/>
            <sz val="9"/>
            <color indexed="81"/>
            <rFont val="Tahoma"/>
            <family val="2"/>
          </rPr>
          <t>Hiersche, Kristina M:</t>
        </r>
        <r>
          <rPr>
            <sz val="9"/>
            <color indexed="81"/>
            <rFont val="Tahoma"/>
            <family val="2"/>
          </rPr>
          <t xml:space="preserve">
 (QuickBooks Jun, Web Hosting May, Domain Name)</t>
        </r>
      </text>
    </comment>
    <comment ref="O64" authorId="0" shapeId="0" xr:uid="{490EA6CC-90FD-4092-9F86-418A6CE91622}">
      <text>
        <r>
          <rPr>
            <sz val="9"/>
            <color indexed="81"/>
            <rFont val="Tahoma"/>
            <family val="2"/>
          </rPr>
          <t xml:space="preserve">(1) $1,100 for each conference week as well as teacher appreciation week.  
(2) $50 for birthday's x 10 months (Setp-June).
(3) 9 months x $125 for Wednesday staff treats (Oct-June)
(4) offset by donations projected above
</t>
        </r>
      </text>
    </comment>
  </commentList>
</comments>
</file>

<file path=xl/sharedStrings.xml><?xml version="1.0" encoding="utf-8"?>
<sst xmlns="http://schemas.openxmlformats.org/spreadsheetml/2006/main" count="182" uniqueCount="168">
  <si>
    <t>July</t>
  </si>
  <si>
    <t>Aug</t>
  </si>
  <si>
    <t>Sept</t>
  </si>
  <si>
    <t>Oct</t>
  </si>
  <si>
    <t>Nov</t>
  </si>
  <si>
    <t>Dec</t>
  </si>
  <si>
    <t>Jan</t>
  </si>
  <si>
    <t>Feb</t>
  </si>
  <si>
    <t>Mar</t>
  </si>
  <si>
    <t>Apr</t>
  </si>
  <si>
    <t>May</t>
  </si>
  <si>
    <t>Jun</t>
  </si>
  <si>
    <t>TYD</t>
  </si>
  <si>
    <t>Approved Budget for 26/27</t>
  </si>
  <si>
    <t>Variance to budget</t>
  </si>
  <si>
    <t>Income</t>
  </si>
  <si>
    <t>5th Grade Send Off (flow-thru)</t>
  </si>
  <si>
    <t>Book Fair Cash Sales (Flow-thru)</t>
  </si>
  <si>
    <t>Bottle Drop</t>
  </si>
  <si>
    <t>Box Tops</t>
  </si>
  <si>
    <t>Fun Run</t>
  </si>
  <si>
    <r>
      <t>Member/Misc</t>
    </r>
    <r>
      <rPr>
        <sz val="8"/>
        <rFont val="Aptos Narrow"/>
        <family val="2"/>
        <scheme val="minor"/>
      </rPr>
      <t xml:space="preserve"> (Donation; incl. corp. match funds)</t>
    </r>
  </si>
  <si>
    <t>Music &amp; School Concert Donations</t>
  </si>
  <si>
    <t>Restaurant/Retail Fundraiser</t>
  </si>
  <si>
    <r>
      <t>Rewards Programs</t>
    </r>
    <r>
      <rPr>
        <sz val="8"/>
        <rFont val="Aptos Narrow"/>
        <family val="2"/>
        <scheme val="minor"/>
      </rPr>
      <t xml:space="preserve"> (Amazon Smile, Fred Meyer)</t>
    </r>
  </si>
  <si>
    <t>School Supplies Donations</t>
  </si>
  <si>
    <t>Staff Appreciation donations</t>
  </si>
  <si>
    <t>Total Income</t>
  </si>
  <si>
    <t>Expenses</t>
  </si>
  <si>
    <t>Budget</t>
  </si>
  <si>
    <t>Working Budget</t>
  </si>
  <si>
    <t>Remaining</t>
  </si>
  <si>
    <t>5th Grade Send Off</t>
  </si>
  <si>
    <t xml:space="preserve">*This is the amount the PTO has agreed to contribute. Any additional funds raised by the 5th graders gets added to this total. </t>
  </si>
  <si>
    <t>5th Grade Arcade Games (snack/prizes)</t>
  </si>
  <si>
    <t>New for 2026-2027</t>
  </si>
  <si>
    <t>Art Literacy</t>
  </si>
  <si>
    <t>Assemblies</t>
  </si>
  <si>
    <t>Battle of the Books (OBOB)</t>
  </si>
  <si>
    <t>Beaverton Education Foundation Donation</t>
  </si>
  <si>
    <t>Bike Repair Program/Bike Bus</t>
  </si>
  <si>
    <t>2026/2027 budget assumes bikes from WashCo plus funding for repairs from Merlo</t>
  </si>
  <si>
    <r>
      <t xml:space="preserve">Boohoo Woohoo </t>
    </r>
    <r>
      <rPr>
        <sz val="8"/>
        <rFont val="Aptos Narrow"/>
        <family val="2"/>
        <scheme val="minor"/>
      </rPr>
      <t>(welcome new families</t>
    </r>
    <r>
      <rPr>
        <sz val="11"/>
        <rFont val="Aptos Narrow"/>
        <family val="2"/>
        <scheme val="minor"/>
      </rPr>
      <t>)</t>
    </r>
  </si>
  <si>
    <r>
      <t>Book Fair/Library Profit Spending</t>
    </r>
    <r>
      <rPr>
        <sz val="8"/>
        <rFont val="Aptos Narrow"/>
        <family val="2"/>
        <scheme val="minor"/>
      </rPr>
      <t xml:space="preserve"> (previous yrs proceeds)</t>
    </r>
  </si>
  <si>
    <t>Request from Donnelly to roll current year into next year.</t>
  </si>
  <si>
    <t>Book Room</t>
  </si>
  <si>
    <t>Chess Club</t>
  </si>
  <si>
    <t>Increased from $550 to $575 for 26-27 to support snacks</t>
  </si>
  <si>
    <t>Class Parties</t>
  </si>
  <si>
    <t>increased from $50 per party to $75 for 26-27 school year</t>
  </si>
  <si>
    <t>Clothes Closet Donation</t>
  </si>
  <si>
    <t>College/Scholarship</t>
  </si>
  <si>
    <t>Music Room Supplies / School Concerts</t>
  </si>
  <si>
    <t>*music budget is actually $3250 plus the $250 each teacher also gets. Request to hold budget the same for next year</t>
  </si>
  <si>
    <r>
      <t xml:space="preserve">Family Events </t>
    </r>
    <r>
      <rPr>
        <sz val="9"/>
        <rFont val="Aptos Narrow"/>
        <family val="2"/>
        <scheme val="minor"/>
      </rPr>
      <t>- Donut w/GrownUp/Dance</t>
    </r>
  </si>
  <si>
    <t>Dry Cleaning (Furry Grover)</t>
  </si>
  <si>
    <t>Dues &amp; Subscriptions</t>
  </si>
  <si>
    <t>Emergency Buckets</t>
  </si>
  <si>
    <t>Field Day (Villegas)</t>
  </si>
  <si>
    <t>Field Trips - Kindy</t>
  </si>
  <si>
    <t>Field Trips - 1st Grade</t>
  </si>
  <si>
    <t>Field Trips - 2nd Grade</t>
  </si>
  <si>
    <t xml:space="preserve">*field trip buses are roughly $350-450 for 2 buses, depending on how many hours they're gone. </t>
  </si>
  <si>
    <t>Field Trips - 3rd Grade</t>
  </si>
  <si>
    <t>Field Trips - 4th Grade</t>
  </si>
  <si>
    <t>Field Trips - 5th Grade</t>
  </si>
  <si>
    <r>
      <t>Field Trips</t>
    </r>
    <r>
      <rPr>
        <sz val="8"/>
        <rFont val="Aptos Narrow"/>
        <family val="2"/>
        <scheme val="minor"/>
      </rPr>
      <t xml:space="preserve"> - 5th grade College/Career Readiness</t>
    </r>
  </si>
  <si>
    <t>Fun Run - Pledgestar fees</t>
  </si>
  <si>
    <t>Fun Run supplies, prizes, and T-shirts</t>
  </si>
  <si>
    <t>Green Team</t>
  </si>
  <si>
    <t>Jump Rope Club (t-shirts)</t>
  </si>
  <si>
    <t>Teddy Bear Event</t>
  </si>
  <si>
    <t>Insurance</t>
  </si>
  <si>
    <t xml:space="preserve">Meet Your Teacher/Back to School </t>
  </si>
  <si>
    <t>PTO Meetings</t>
  </si>
  <si>
    <t>PTO Supplies</t>
  </si>
  <si>
    <t>PTO SWAG</t>
  </si>
  <si>
    <t xml:space="preserve">Principal Budget </t>
  </si>
  <si>
    <t>Scholastic (3rd Grade)</t>
  </si>
  <si>
    <t>Scholastic (5th Grade)</t>
  </si>
  <si>
    <t>School Supplies</t>
  </si>
  <si>
    <t>Budget for year will be adjusted to whatever is donated above</t>
  </si>
  <si>
    <t>snack pantry</t>
  </si>
  <si>
    <t>Spring Fundraising Event</t>
  </si>
  <si>
    <t>Student Store</t>
  </si>
  <si>
    <t>Multicultural night Entertainment</t>
  </si>
  <si>
    <t>Staff Appreciation/Meals/Bdays</t>
  </si>
  <si>
    <t>Sunshine Fund</t>
  </si>
  <si>
    <t>Taxes &amp; Licenses</t>
  </si>
  <si>
    <t>Teacher Supplies</t>
  </si>
  <si>
    <t>Unbudgeted Expense</t>
  </si>
  <si>
    <t>PlayFitFun</t>
  </si>
  <si>
    <t>Potentially add later.  Assess after Fun Run</t>
  </si>
  <si>
    <t>Wellness (SEL) Center</t>
  </si>
  <si>
    <t>Total Expenses</t>
  </si>
  <si>
    <t>Net Operating Income</t>
  </si>
  <si>
    <t>Other Income</t>
  </si>
  <si>
    <t xml:space="preserve">   Bank Dividends</t>
  </si>
  <si>
    <t xml:space="preserve">   CD Dividends</t>
  </si>
  <si>
    <t>Total Other Income</t>
  </si>
  <si>
    <t>Net Income</t>
  </si>
  <si>
    <t>Account Balances as of 8/31/26</t>
  </si>
  <si>
    <t>Meeting Updates &amp; Discussions</t>
  </si>
  <si>
    <t>Business Checking</t>
  </si>
  <si>
    <t>Business Savings</t>
  </si>
  <si>
    <t>CD 10 - 12 month (Jan)</t>
  </si>
  <si>
    <t>CD 15 - 12 month (Jul)</t>
  </si>
  <si>
    <t>Bottle drop</t>
  </si>
  <si>
    <t>Grade/Class</t>
  </si>
  <si>
    <t>Name</t>
  </si>
  <si>
    <t>Spent YTD</t>
  </si>
  <si>
    <t>Class Parties Spent</t>
  </si>
  <si>
    <t>Remaining Party Budget</t>
  </si>
  <si>
    <t>PreK</t>
  </si>
  <si>
    <t>Norris</t>
  </si>
  <si>
    <t>K</t>
  </si>
  <si>
    <t>Gooding</t>
  </si>
  <si>
    <t>Barto</t>
  </si>
  <si>
    <t>Pearson</t>
  </si>
  <si>
    <t>1st</t>
  </si>
  <si>
    <t>Harwood</t>
  </si>
  <si>
    <t>Ford</t>
  </si>
  <si>
    <t>Standifer</t>
  </si>
  <si>
    <t>2nd</t>
  </si>
  <si>
    <t>Viegas</t>
  </si>
  <si>
    <t>Beltran</t>
  </si>
  <si>
    <t>3rd</t>
  </si>
  <si>
    <t>Hausman</t>
  </si>
  <si>
    <t>Oakes</t>
  </si>
  <si>
    <t>4th</t>
  </si>
  <si>
    <t>Peterson</t>
  </si>
  <si>
    <t>Carter</t>
  </si>
  <si>
    <t>5th</t>
  </si>
  <si>
    <t>Lee</t>
  </si>
  <si>
    <t>Serrao</t>
  </si>
  <si>
    <t>Coach/Intvtn</t>
  </si>
  <si>
    <t>Neu</t>
  </si>
  <si>
    <t>Reading</t>
  </si>
  <si>
    <t>King</t>
  </si>
  <si>
    <t>Counselor</t>
  </si>
  <si>
    <t>Caryl</t>
  </si>
  <si>
    <t>ESL</t>
  </si>
  <si>
    <t>Debusk</t>
  </si>
  <si>
    <t>Shudruk</t>
  </si>
  <si>
    <t>Resource Rm</t>
  </si>
  <si>
    <t>Hammack</t>
  </si>
  <si>
    <t>Howard</t>
  </si>
  <si>
    <t>Library</t>
  </si>
  <si>
    <t>Donnelly</t>
  </si>
  <si>
    <t>Music</t>
  </si>
  <si>
    <t>Colett</t>
  </si>
  <si>
    <t>*included in music budget</t>
  </si>
  <si>
    <t>PE</t>
  </si>
  <si>
    <t>Arnold</t>
  </si>
  <si>
    <t>Social Wkr</t>
  </si>
  <si>
    <t>Silver</t>
  </si>
  <si>
    <t>Speech</t>
  </si>
  <si>
    <t>Castro/Moreno</t>
  </si>
  <si>
    <t>Stu Success</t>
  </si>
  <si>
    <t>Starr</t>
  </si>
  <si>
    <t>Maint.</t>
  </si>
  <si>
    <t>Mr. John</t>
  </si>
  <si>
    <t>Office</t>
  </si>
  <si>
    <t>Kris/Cindy</t>
  </si>
  <si>
    <t>Paras</t>
  </si>
  <si>
    <t>Available to all paras</t>
  </si>
  <si>
    <t>Tech/STEAM</t>
  </si>
  <si>
    <t>Roller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</si>
</sst>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31">
    <font>
      <sz val="11"/>
      <color theme="1"/>
      <name val="Aptos Narrow"/>
      <family val="2"/>
      <scheme val="minor"/>
    </font>
    <font>
      <sz val="11"/>
      <color theme="1"/>
      <name val="Aptos Narrow"/>
      <family val="2"/>
      <scheme val="minor"/>
    </font>
    <font>
      <sz val="11"/>
      <color rgb="FFFF0000"/>
      <name val="Aptos Narrow"/>
      <family val="2"/>
      <scheme val="minor"/>
    </font>
    <font>
      <sz val="11"/>
      <name val="Aptos Narrow"/>
      <family val="2"/>
      <scheme val="minor"/>
    </font>
    <font>
      <b/>
      <sz val="11"/>
      <name val="Aptos Narrow"/>
      <family val="2"/>
      <scheme val="minor"/>
    </font>
    <font>
      <b/>
      <sz val="9"/>
      <name val="Aptos Narrow"/>
      <family val="2"/>
      <scheme val="minor"/>
    </font>
    <font>
      <sz val="8"/>
      <name val="Aptos Narrow"/>
      <family val="2"/>
      <scheme val="minor"/>
    </font>
    <font>
      <strike/>
      <sz val="11"/>
      <color theme="1"/>
      <name val="Aptos Narrow"/>
      <family val="2"/>
      <scheme val="minor"/>
    </font>
    <font>
      <sz val="9"/>
      <name val="Aptos Narrow"/>
      <family val="2"/>
      <scheme val="minor"/>
    </font>
    <font>
      <b/>
      <sz val="10"/>
      <name val="Aptos Narrow"/>
      <family val="2"/>
      <scheme val="minor"/>
    </font>
    <font>
      <sz val="10"/>
      <name val="Aptos Narrow"/>
      <family val="2"/>
      <scheme val="minor"/>
    </font>
    <font>
      <sz val="10"/>
      <color theme="1"/>
      <name val="Aptos Narrow"/>
      <family val="2"/>
      <scheme val="minor"/>
    </font>
    <font>
      <b/>
      <sz val="9"/>
      <color indexed="81"/>
      <name val="Tahoma"/>
      <family val="2"/>
    </font>
    <font>
      <sz val="9"/>
      <color indexed="81"/>
      <name val="Tahoma"/>
      <family val="2"/>
    </font>
    <font>
      <i/>
      <sz val="10"/>
      <color theme="1"/>
      <name val="Aptos Narrow"/>
      <family val="2"/>
      <scheme val="minor"/>
    </font>
    <font>
      <sz val="10"/>
      <color rgb="FFFF0000"/>
      <name val="Aptos Narrow"/>
      <family val="2"/>
      <scheme val="minor"/>
    </font>
    <font>
      <b/>
      <i/>
      <sz val="10"/>
      <name val="Aptos Narrow"/>
      <family val="2"/>
      <scheme val="minor"/>
    </font>
    <font>
      <i/>
      <sz val="10"/>
      <name val="Aptos Narrow"/>
      <family val="2"/>
      <scheme val="minor"/>
    </font>
    <font>
      <b/>
      <sz val="11"/>
      <color theme="1"/>
      <name val="Aptos Narrow"/>
      <family val="2"/>
      <scheme val="minor"/>
    </font>
    <font>
      <sz val="10"/>
      <name val="Arial"/>
      <family val="2"/>
    </font>
    <font>
      <u/>
      <sz val="11"/>
      <name val="Aptos Narrow"/>
      <family val="2"/>
      <scheme val="minor"/>
    </font>
    <font>
      <i/>
      <sz val="8"/>
      <color theme="1"/>
      <name val="Aptos Narrow"/>
      <family val="2"/>
      <scheme val="minor"/>
    </font>
    <font>
      <b/>
      <u/>
      <sz val="11"/>
      <name val="Aptos Narrow"/>
      <family val="2"/>
      <scheme val="minor"/>
    </font>
    <font>
      <u/>
      <sz val="11"/>
      <color theme="1"/>
      <name val="Aptos Narrow"/>
      <family val="2"/>
      <scheme val="minor"/>
    </font>
    <font>
      <b/>
      <u/>
      <sz val="9"/>
      <name val="Aptos Narrow"/>
      <family val="2"/>
      <scheme val="minor"/>
    </font>
    <font>
      <sz val="11"/>
      <color indexed="8"/>
      <name val="Aptos Narrow"/>
      <family val="2"/>
      <scheme val="minor"/>
    </font>
    <font>
      <b/>
      <sz val="12"/>
      <color theme="1"/>
      <name val="Aptos Narrow"/>
      <family val="2"/>
      <scheme val="minor"/>
    </font>
    <font>
      <i/>
      <sz val="11"/>
      <color theme="1"/>
      <name val="Aptos Narrow"/>
      <family val="2"/>
      <scheme val="minor"/>
    </font>
    <font>
      <b/>
      <i/>
      <sz val="10"/>
      <color rgb="FF000000"/>
      <name val="Aptos Narrow"/>
      <family val="2"/>
      <scheme val="minor"/>
    </font>
    <font>
      <strike/>
      <sz val="11"/>
      <name val="Aptos Narrow"/>
      <family val="2"/>
      <scheme val="minor"/>
    </font>
    <font>
      <b/>
      <i/>
      <sz val="10"/>
      <color theme="1"/>
      <name val="Aptos Narrow"/>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rgb="FFFFE1E1"/>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92D050"/>
        <bgColor indexed="64"/>
      </patternFill>
    </fill>
  </fills>
  <borders count="2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indexed="64"/>
      </left>
      <right style="thin">
        <color theme="0" tint="-0.34998626667073579"/>
      </right>
      <top style="medium">
        <color indexed="64"/>
      </top>
      <bottom style="medium">
        <color indexed="64"/>
      </bottom>
      <diagonal/>
    </border>
    <border>
      <left/>
      <right style="thin">
        <color theme="0" tint="-0.34998626667073579"/>
      </right>
      <top style="medium">
        <color indexed="64"/>
      </top>
      <bottom style="medium">
        <color indexed="64"/>
      </bottom>
      <diagonal/>
    </border>
    <border>
      <left style="thin">
        <color theme="0" tint="-0.34998626667073579"/>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style="thin">
        <color indexed="64"/>
      </top>
      <bottom style="thin">
        <color indexed="64"/>
      </bottom>
      <diagonal/>
    </border>
    <border>
      <left/>
      <right style="medium">
        <color indexed="64"/>
      </right>
      <top style="thin">
        <color indexed="8"/>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43" fontId="19" fillId="0" borderId="0" applyFont="0" applyFill="0" applyBorder="0" applyAlignment="0" applyProtection="0"/>
    <xf numFmtId="0" fontId="25" fillId="0" borderId="0"/>
    <xf numFmtId="0" fontId="26" fillId="0" borderId="22"/>
    <xf numFmtId="9" fontId="1" fillId="0" borderId="0" applyFont="0" applyFill="0" applyBorder="0" applyAlignment="0" applyProtection="0"/>
  </cellStyleXfs>
  <cellXfs count="151">
    <xf numFmtId="0" fontId="0" fillId="0" borderId="0" xfId="0"/>
    <xf numFmtId="0" fontId="3" fillId="0" borderId="0" xfId="0" applyFont="1" applyAlignment="1">
      <alignment horizontal="center" wrapText="1"/>
    </xf>
    <xf numFmtId="164" fontId="3" fillId="0" borderId="0" xfId="1" applyNumberFormat="1" applyFont="1" applyAlignment="1">
      <alignment horizontal="center" wrapText="1"/>
    </xf>
    <xf numFmtId="164" fontId="4" fillId="0" borderId="0" xfId="1" applyNumberFormat="1" applyFont="1" applyAlignment="1">
      <alignment horizontal="center" wrapText="1"/>
    </xf>
    <xf numFmtId="165" fontId="5" fillId="0" borderId="0" xfId="2" applyNumberFormat="1" applyFont="1" applyBorder="1" applyAlignment="1">
      <alignment horizontal="center" wrapText="1"/>
    </xf>
    <xf numFmtId="0" fontId="0" fillId="0" borderId="0" xfId="0" applyAlignment="1">
      <alignment horizontal="center" wrapText="1"/>
    </xf>
    <xf numFmtId="0" fontId="4" fillId="0" borderId="1" xfId="0" applyFont="1" applyBorder="1" applyAlignment="1">
      <alignment horizontal="left" vertical="top" wrapText="1"/>
    </xf>
    <xf numFmtId="164" fontId="4" fillId="2" borderId="1" xfId="1" applyNumberFormat="1" applyFont="1" applyFill="1" applyBorder="1" applyAlignment="1">
      <alignment horizontal="left" vertical="top" wrapText="1"/>
    </xf>
    <xf numFmtId="164" fontId="4" fillId="0" borderId="1" xfId="1" applyNumberFormat="1" applyFont="1" applyBorder="1" applyAlignment="1">
      <alignment horizontal="left" vertical="top" wrapText="1"/>
    </xf>
    <xf numFmtId="164" fontId="4" fillId="3" borderId="1" xfId="1" applyNumberFormat="1" applyFont="1" applyFill="1" applyBorder="1" applyAlignment="1">
      <alignment horizontal="left" vertical="top" wrapText="1"/>
    </xf>
    <xf numFmtId="165" fontId="3" fillId="4" borderId="1" xfId="2" applyNumberFormat="1" applyFont="1" applyFill="1" applyBorder="1" applyAlignment="1">
      <alignment vertical="top"/>
    </xf>
    <xf numFmtId="0" fontId="0" fillId="0" borderId="0" xfId="0" applyAlignment="1">
      <alignment wrapText="1"/>
    </xf>
    <xf numFmtId="4" fontId="3" fillId="0" borderId="1" xfId="0" applyNumberFormat="1" applyFont="1" applyBorder="1" applyAlignment="1">
      <alignment horizontal="left" vertical="top" wrapText="1"/>
    </xf>
    <xf numFmtId="164" fontId="3" fillId="2" borderId="1" xfId="1" applyNumberFormat="1" applyFont="1" applyFill="1" applyBorder="1" applyAlignment="1">
      <alignment horizontal="left" vertical="top" wrapText="1"/>
    </xf>
    <xf numFmtId="164" fontId="3" fillId="0" borderId="1" xfId="1" applyNumberFormat="1" applyFont="1" applyBorder="1" applyAlignment="1">
      <alignment horizontal="left" vertical="top" wrapText="1"/>
    </xf>
    <xf numFmtId="164" fontId="3" fillId="3" borderId="1" xfId="1" applyNumberFormat="1" applyFont="1" applyFill="1" applyBorder="1" applyAlignment="1">
      <alignment horizontal="left" vertical="top" wrapText="1"/>
    </xf>
    <xf numFmtId="164" fontId="0" fillId="0" borderId="0" xfId="1" applyNumberFormat="1" applyFont="1" applyAlignment="1">
      <alignment vertical="top" wrapText="1"/>
    </xf>
    <xf numFmtId="164" fontId="3" fillId="5" borderId="1" xfId="1" applyNumberFormat="1" applyFont="1" applyFill="1" applyBorder="1" applyAlignment="1">
      <alignment horizontal="left" vertical="top" wrapText="1"/>
    </xf>
    <xf numFmtId="0" fontId="3" fillId="0" borderId="1" xfId="0" applyFont="1" applyBorder="1" applyAlignment="1">
      <alignment horizontal="left" vertical="top" wrapText="1"/>
    </xf>
    <xf numFmtId="164" fontId="0" fillId="0" borderId="0" xfId="0" applyNumberFormat="1"/>
    <xf numFmtId="4" fontId="3" fillId="0" borderId="2" xfId="0" applyNumberFormat="1" applyFont="1" applyBorder="1" applyAlignment="1">
      <alignment horizontal="left" vertical="top" wrapText="1"/>
    </xf>
    <xf numFmtId="164" fontId="3" fillId="2" borderId="2" xfId="1" applyNumberFormat="1" applyFont="1" applyFill="1" applyBorder="1" applyAlignment="1">
      <alignment horizontal="left" vertical="top" wrapText="1"/>
    </xf>
    <xf numFmtId="164" fontId="3" fillId="0" borderId="2" xfId="1" applyNumberFormat="1" applyFont="1" applyBorder="1" applyAlignment="1">
      <alignment horizontal="left" vertical="top" wrapText="1"/>
    </xf>
    <xf numFmtId="164" fontId="3" fillId="3" borderId="2" xfId="1" applyNumberFormat="1" applyFont="1" applyFill="1" applyBorder="1" applyAlignment="1">
      <alignment horizontal="left" vertical="top" wrapText="1"/>
    </xf>
    <xf numFmtId="165" fontId="3" fillId="4" borderId="2" xfId="2" applyNumberFormat="1" applyFont="1" applyFill="1" applyBorder="1" applyAlignment="1">
      <alignment vertical="top"/>
    </xf>
    <xf numFmtId="4" fontId="4" fillId="0" borderId="3" xfId="0" applyNumberFormat="1" applyFont="1" applyBorder="1" applyAlignment="1">
      <alignment horizontal="left" vertical="top" wrapText="1"/>
    </xf>
    <xf numFmtId="164" fontId="4" fillId="2" borderId="4" xfId="1" applyNumberFormat="1" applyFont="1" applyFill="1" applyBorder="1" applyAlignment="1">
      <alignment horizontal="left" vertical="top" wrapText="1"/>
    </xf>
    <xf numFmtId="164" fontId="4" fillId="0" borderId="4" xfId="1" applyNumberFormat="1" applyFont="1" applyBorder="1" applyAlignment="1">
      <alignment horizontal="left" vertical="top" wrapText="1"/>
    </xf>
    <xf numFmtId="164" fontId="4" fillId="3" borderId="4" xfId="1" applyNumberFormat="1" applyFont="1" applyFill="1" applyBorder="1" applyAlignment="1">
      <alignment horizontal="left" vertical="top" wrapText="1"/>
    </xf>
    <xf numFmtId="165" fontId="4" fillId="4" borderId="5" xfId="2" applyNumberFormat="1" applyFont="1" applyFill="1" applyBorder="1" applyAlignment="1">
      <alignment horizontal="right" vertical="top"/>
    </xf>
    <xf numFmtId="164" fontId="4" fillId="2" borderId="0" xfId="1" applyNumberFormat="1" applyFont="1" applyFill="1" applyBorder="1" applyAlignment="1">
      <alignment horizontal="left" vertical="top" wrapText="1"/>
    </xf>
    <xf numFmtId="4" fontId="3" fillId="0" borderId="1" xfId="0" applyNumberFormat="1" applyFont="1" applyBorder="1" applyAlignment="1">
      <alignment vertical="top" wrapText="1"/>
    </xf>
    <xf numFmtId="164" fontId="3" fillId="2" borderId="1" xfId="1" applyNumberFormat="1" applyFont="1" applyFill="1" applyBorder="1" applyAlignment="1">
      <alignment vertical="top" wrapText="1"/>
    </xf>
    <xf numFmtId="164" fontId="3" fillId="0" borderId="1" xfId="1" applyNumberFormat="1" applyFont="1" applyBorder="1" applyAlignment="1">
      <alignment vertical="top" wrapText="1"/>
    </xf>
    <xf numFmtId="0" fontId="2" fillId="0" borderId="0" xfId="0" applyFont="1"/>
    <xf numFmtId="0" fontId="3" fillId="0" borderId="0" xfId="0" applyFont="1"/>
    <xf numFmtId="0" fontId="7" fillId="0" borderId="0" xfId="0" applyFont="1"/>
    <xf numFmtId="4" fontId="4" fillId="0" borderId="6" xfId="0" applyNumberFormat="1" applyFont="1" applyBorder="1" applyAlignment="1">
      <alignment horizontal="left" vertical="top" wrapText="1"/>
    </xf>
    <xf numFmtId="164" fontId="4" fillId="2" borderId="7" xfId="1" applyNumberFormat="1" applyFont="1" applyFill="1" applyBorder="1" applyAlignment="1">
      <alignment horizontal="left" vertical="top" wrapText="1"/>
    </xf>
    <xf numFmtId="164" fontId="4" fillId="0" borderId="7" xfId="1" applyNumberFormat="1" applyFont="1" applyBorder="1" applyAlignment="1">
      <alignment horizontal="left" vertical="top" wrapText="1"/>
    </xf>
    <xf numFmtId="164" fontId="4" fillId="3" borderId="7" xfId="1" applyNumberFormat="1" applyFont="1" applyFill="1" applyBorder="1" applyAlignment="1">
      <alignment horizontal="left" vertical="top" wrapText="1"/>
    </xf>
    <xf numFmtId="165" fontId="4" fillId="4" borderId="8" xfId="2" applyNumberFormat="1" applyFont="1" applyFill="1" applyBorder="1" applyAlignment="1">
      <alignment horizontal="right" vertical="top"/>
    </xf>
    <xf numFmtId="4" fontId="4" fillId="0" borderId="9" xfId="0" applyNumberFormat="1" applyFont="1" applyBorder="1" applyAlignment="1">
      <alignment horizontal="left" vertical="top" wrapText="1"/>
    </xf>
    <xf numFmtId="164" fontId="4" fillId="0" borderId="0" xfId="1" applyNumberFormat="1" applyFont="1" applyBorder="1" applyAlignment="1">
      <alignment horizontal="left" vertical="top" wrapText="1"/>
    </xf>
    <xf numFmtId="164" fontId="4" fillId="3" borderId="0" xfId="1" applyNumberFormat="1" applyFont="1" applyFill="1" applyBorder="1" applyAlignment="1">
      <alignment horizontal="left" vertical="top" wrapText="1"/>
    </xf>
    <xf numFmtId="164" fontId="4" fillId="4" borderId="10" xfId="1" applyNumberFormat="1" applyFont="1" applyFill="1" applyBorder="1" applyAlignment="1">
      <alignment horizontal="right" vertical="top"/>
    </xf>
    <xf numFmtId="4" fontId="4" fillId="0" borderId="11" xfId="0" applyNumberFormat="1" applyFont="1" applyBorder="1" applyAlignment="1">
      <alignment horizontal="left" vertical="top" wrapText="1"/>
    </xf>
    <xf numFmtId="164" fontId="3" fillId="4" borderId="10" xfId="1" applyNumberFormat="1" applyFont="1" applyFill="1" applyBorder="1" applyAlignment="1">
      <alignment vertical="top"/>
    </xf>
    <xf numFmtId="4" fontId="3" fillId="0" borderId="11" xfId="0" applyNumberFormat="1" applyFont="1" applyBorder="1" applyAlignment="1">
      <alignment horizontal="left" vertical="top" wrapText="1"/>
    </xf>
    <xf numFmtId="164" fontId="3" fillId="2" borderId="0" xfId="1" applyNumberFormat="1" applyFont="1" applyFill="1" applyBorder="1" applyAlignment="1">
      <alignment horizontal="left" vertical="top" wrapText="1"/>
    </xf>
    <xf numFmtId="164" fontId="3" fillId="0" borderId="0" xfId="1" applyNumberFormat="1" applyFont="1" applyBorder="1" applyAlignment="1">
      <alignment horizontal="left" vertical="top" wrapText="1"/>
    </xf>
    <xf numFmtId="164" fontId="3" fillId="3" borderId="0" xfId="1" applyNumberFormat="1" applyFont="1" applyFill="1" applyBorder="1" applyAlignment="1">
      <alignment horizontal="left" vertical="top" wrapText="1"/>
    </xf>
    <xf numFmtId="164" fontId="3" fillId="4" borderId="10" xfId="1" applyNumberFormat="1" applyFont="1" applyFill="1" applyBorder="1" applyAlignment="1">
      <alignment horizontal="right" vertical="top"/>
    </xf>
    <xf numFmtId="4" fontId="3" fillId="0" borderId="12" xfId="0" applyNumberFormat="1" applyFont="1" applyBorder="1" applyAlignment="1">
      <alignment horizontal="left" vertical="top" wrapText="1"/>
    </xf>
    <xf numFmtId="4" fontId="4" fillId="0" borderId="12" xfId="0" applyNumberFormat="1" applyFont="1" applyBorder="1" applyAlignment="1">
      <alignment horizontal="left" vertical="top" wrapText="1"/>
    </xf>
    <xf numFmtId="164" fontId="4" fillId="2" borderId="13" xfId="1" applyNumberFormat="1" applyFont="1" applyFill="1" applyBorder="1" applyAlignment="1">
      <alignment horizontal="left" vertical="top" wrapText="1"/>
    </xf>
    <xf numFmtId="164" fontId="4" fillId="0" borderId="13" xfId="1" applyNumberFormat="1" applyFont="1" applyBorder="1" applyAlignment="1">
      <alignment horizontal="left" vertical="top" wrapText="1"/>
    </xf>
    <xf numFmtId="164" fontId="4" fillId="3" borderId="13" xfId="1" applyNumberFormat="1" applyFont="1" applyFill="1" applyBorder="1" applyAlignment="1">
      <alignment horizontal="left" vertical="top" wrapText="1"/>
    </xf>
    <xf numFmtId="164" fontId="4" fillId="4" borderId="14" xfId="1" applyNumberFormat="1" applyFont="1" applyFill="1" applyBorder="1" applyAlignment="1">
      <alignment horizontal="right" vertical="top"/>
    </xf>
    <xf numFmtId="4" fontId="4" fillId="0" borderId="15" xfId="0" applyNumberFormat="1" applyFont="1" applyBorder="1" applyAlignment="1">
      <alignment horizontal="left" vertical="top" wrapText="1"/>
    </xf>
    <xf numFmtId="164" fontId="4" fillId="2" borderId="16" xfId="1" applyNumberFormat="1" applyFont="1" applyFill="1" applyBorder="1" applyAlignment="1">
      <alignment horizontal="left" vertical="top" wrapText="1"/>
    </xf>
    <xf numFmtId="164" fontId="4" fillId="0" borderId="16" xfId="1" applyNumberFormat="1" applyFont="1" applyBorder="1" applyAlignment="1">
      <alignment horizontal="left" vertical="top" wrapText="1"/>
    </xf>
    <xf numFmtId="164" fontId="4" fillId="3" borderId="16" xfId="1" applyNumberFormat="1" applyFont="1" applyFill="1" applyBorder="1" applyAlignment="1">
      <alignment horizontal="left" vertical="top" wrapText="1"/>
    </xf>
    <xf numFmtId="164" fontId="4" fillId="4" borderId="17" xfId="1" applyNumberFormat="1" applyFont="1" applyFill="1" applyBorder="1" applyAlignment="1">
      <alignment horizontal="right" vertical="top"/>
    </xf>
    <xf numFmtId="0" fontId="3" fillId="0" borderId="0" xfId="0" applyFont="1" applyAlignment="1">
      <alignment vertical="top" wrapText="1"/>
    </xf>
    <xf numFmtId="164" fontId="3" fillId="0" borderId="0" xfId="1" applyNumberFormat="1" applyFont="1" applyAlignment="1">
      <alignment vertical="top" wrapText="1"/>
    </xf>
    <xf numFmtId="165" fontId="3" fillId="0" borderId="0" xfId="2" applyNumberFormat="1" applyFont="1" applyAlignment="1">
      <alignment vertical="top"/>
    </xf>
    <xf numFmtId="165" fontId="0" fillId="0" borderId="0" xfId="2" applyNumberFormat="1" applyFont="1" applyAlignment="1">
      <alignment vertical="top"/>
    </xf>
    <xf numFmtId="0" fontId="9" fillId="5" borderId="11" xfId="0" applyFont="1" applyFill="1" applyBorder="1" applyAlignment="1">
      <alignment horizontal="right" vertical="top"/>
    </xf>
    <xf numFmtId="0" fontId="0" fillId="0" borderId="0" xfId="0" applyAlignment="1">
      <alignment vertical="top" wrapText="1"/>
    </xf>
    <xf numFmtId="0" fontId="11" fillId="0" borderId="0" xfId="0" applyFont="1"/>
    <xf numFmtId="0" fontId="14" fillId="0" borderId="0" xfId="0" applyFont="1"/>
    <xf numFmtId="0" fontId="15" fillId="0" borderId="0" xfId="0" applyFont="1"/>
    <xf numFmtId="0" fontId="10" fillId="0" borderId="0" xfId="0" applyFont="1"/>
    <xf numFmtId="164" fontId="0" fillId="2" borderId="0" xfId="1" applyNumberFormat="1" applyFont="1" applyFill="1" applyAlignment="1">
      <alignment vertical="top" wrapText="1"/>
    </xf>
    <xf numFmtId="165" fontId="16" fillId="0" borderId="0" xfId="2" applyNumberFormat="1" applyFont="1" applyFill="1" applyBorder="1" applyAlignment="1">
      <alignment horizontal="center" wrapText="1"/>
    </xf>
    <xf numFmtId="165" fontId="17" fillId="0" borderId="0" xfId="2" applyNumberFormat="1" applyFont="1" applyFill="1" applyBorder="1" applyAlignment="1">
      <alignment vertical="top"/>
    </xf>
    <xf numFmtId="165" fontId="16" fillId="0" borderId="0" xfId="2" applyNumberFormat="1" applyFont="1" applyFill="1" applyBorder="1" applyAlignment="1">
      <alignment horizontal="right" vertical="top"/>
    </xf>
    <xf numFmtId="164" fontId="16" fillId="0" borderId="0" xfId="1" applyNumberFormat="1" applyFont="1" applyFill="1" applyBorder="1" applyAlignment="1">
      <alignment horizontal="right" vertical="top"/>
    </xf>
    <xf numFmtId="164" fontId="17" fillId="0" borderId="0" xfId="1" applyNumberFormat="1" applyFont="1" applyFill="1" applyBorder="1" applyAlignment="1">
      <alignment vertical="top"/>
    </xf>
    <xf numFmtId="164" fontId="17" fillId="0" borderId="0" xfId="1" applyNumberFormat="1" applyFont="1" applyFill="1" applyBorder="1" applyAlignment="1">
      <alignment horizontal="right" vertical="top"/>
    </xf>
    <xf numFmtId="165" fontId="17" fillId="0" borderId="0" xfId="2" applyNumberFormat="1" applyFont="1" applyFill="1" applyAlignment="1">
      <alignment vertical="top"/>
    </xf>
    <xf numFmtId="165" fontId="14" fillId="0" borderId="0" xfId="2" applyNumberFormat="1" applyFont="1" applyFill="1" applyAlignment="1">
      <alignment vertical="top"/>
    </xf>
    <xf numFmtId="14" fontId="20" fillId="0" borderId="0" xfId="3" applyNumberFormat="1" applyFont="1" applyAlignment="1">
      <alignment horizontal="centerContinuous"/>
    </xf>
    <xf numFmtId="43" fontId="0" fillId="0" borderId="0" xfId="3" applyFont="1"/>
    <xf numFmtId="165" fontId="0" fillId="0" borderId="0" xfId="2" applyNumberFormat="1" applyFont="1"/>
    <xf numFmtId="165" fontId="0" fillId="0" borderId="0" xfId="2" applyNumberFormat="1" applyFont="1" applyAlignment="1">
      <alignment horizontal="centerContinuous"/>
    </xf>
    <xf numFmtId="43" fontId="0" fillId="0" borderId="0" xfId="3" applyFont="1" applyAlignment="1">
      <alignment horizontal="center"/>
    </xf>
    <xf numFmtId="44" fontId="0" fillId="0" borderId="0" xfId="2" applyFont="1"/>
    <xf numFmtId="0" fontId="4" fillId="0" borderId="19" xfId="0" applyFont="1" applyBorder="1" applyAlignment="1">
      <alignment vertical="center" wrapText="1"/>
    </xf>
    <xf numFmtId="43" fontId="4" fillId="0" borderId="19" xfId="3" applyFont="1" applyBorder="1" applyAlignment="1">
      <alignment vertical="center" wrapText="1"/>
    </xf>
    <xf numFmtId="165" fontId="4" fillId="0" borderId="19" xfId="2" applyNumberFormat="1" applyFont="1" applyBorder="1" applyAlignment="1">
      <alignment horizontal="center" vertical="center" wrapText="1"/>
    </xf>
    <xf numFmtId="43" fontId="4" fillId="0" borderId="19" xfId="3" applyFont="1" applyBorder="1" applyAlignment="1">
      <alignment horizontal="center" vertical="center" wrapText="1"/>
    </xf>
    <xf numFmtId="0" fontId="18" fillId="0" borderId="0" xfId="0" applyFont="1" applyAlignment="1">
      <alignment horizontal="center" vertical="center" wrapText="1"/>
    </xf>
    <xf numFmtId="0" fontId="0" fillId="0" borderId="0" xfId="0" applyAlignment="1">
      <alignment vertical="center" wrapText="1"/>
    </xf>
    <xf numFmtId="0" fontId="0" fillId="0" borderId="19" xfId="0" applyBorder="1"/>
    <xf numFmtId="43" fontId="0" fillId="0" borderId="19" xfId="3" applyFont="1" applyBorder="1"/>
    <xf numFmtId="165" fontId="0" fillId="0" borderId="19" xfId="2" applyNumberFormat="1" applyFont="1" applyBorder="1"/>
    <xf numFmtId="165" fontId="0" fillId="0" borderId="19" xfId="2" applyNumberFormat="1" applyFont="1" applyBorder="1" applyAlignment="1">
      <alignment vertical="center"/>
    </xf>
    <xf numFmtId="165" fontId="0" fillId="0" borderId="0" xfId="0" applyNumberFormat="1"/>
    <xf numFmtId="43" fontId="0" fillId="0" borderId="19" xfId="3" applyFont="1" applyBorder="1" applyAlignment="1">
      <alignment vertical="center"/>
    </xf>
    <xf numFmtId="43" fontId="3" fillId="0" borderId="19" xfId="3" applyFont="1" applyBorder="1"/>
    <xf numFmtId="0" fontId="21" fillId="0" borderId="0" xfId="0" applyFont="1"/>
    <xf numFmtId="43" fontId="0" fillId="0" borderId="18" xfId="3" applyFont="1" applyBorder="1"/>
    <xf numFmtId="165" fontId="0" fillId="0" borderId="18" xfId="2" applyNumberFormat="1" applyFont="1" applyBorder="1"/>
    <xf numFmtId="43" fontId="0" fillId="0" borderId="20" xfId="3" applyFont="1" applyBorder="1"/>
    <xf numFmtId="0" fontId="0" fillId="0" borderId="21" xfId="0" applyBorder="1"/>
    <xf numFmtId="0" fontId="22" fillId="5" borderId="0" xfId="0" applyFont="1" applyFill="1" applyAlignment="1">
      <alignment horizontal="left" vertical="top" wrapText="1"/>
    </xf>
    <xf numFmtId="164" fontId="22" fillId="2" borderId="0" xfId="1" applyNumberFormat="1" applyFont="1" applyFill="1" applyBorder="1" applyAlignment="1">
      <alignment horizontal="left" vertical="top" wrapText="1"/>
    </xf>
    <xf numFmtId="164" fontId="22" fillId="0" borderId="0" xfId="1" applyNumberFormat="1" applyFont="1" applyFill="1" applyBorder="1" applyAlignment="1">
      <alignment horizontal="left" vertical="top" wrapText="1"/>
    </xf>
    <xf numFmtId="164" fontId="22" fillId="5" borderId="0" xfId="1" applyNumberFormat="1" applyFont="1" applyFill="1" applyBorder="1" applyAlignment="1">
      <alignment horizontal="left" vertical="top" wrapText="1"/>
    </xf>
    <xf numFmtId="0" fontId="23" fillId="0" borderId="0" xfId="0" applyFont="1"/>
    <xf numFmtId="0" fontId="24" fillId="5" borderId="0" xfId="0" applyFont="1" applyFill="1" applyAlignment="1">
      <alignment horizontal="center" vertical="center" wrapText="1"/>
    </xf>
    <xf numFmtId="43" fontId="4" fillId="6" borderId="19" xfId="1" applyFont="1" applyFill="1" applyBorder="1" applyAlignment="1">
      <alignment horizontal="center" vertical="center" wrapText="1"/>
    </xf>
    <xf numFmtId="43" fontId="0" fillId="6" borderId="19" xfId="1" applyFont="1" applyFill="1" applyBorder="1"/>
    <xf numFmtId="43" fontId="17" fillId="0" borderId="0" xfId="1" applyFont="1" applyFill="1" applyBorder="1" applyAlignment="1">
      <alignment horizontal="right" vertical="top"/>
    </xf>
    <xf numFmtId="43" fontId="0" fillId="0" borderId="0" xfId="1" applyFont="1"/>
    <xf numFmtId="43" fontId="0" fillId="0" borderId="0" xfId="0" applyNumberFormat="1"/>
    <xf numFmtId="0" fontId="28" fillId="0" borderId="0" xfId="0" applyFont="1"/>
    <xf numFmtId="164" fontId="0" fillId="0" borderId="0" xfId="1" quotePrefix="1" applyNumberFormat="1" applyFont="1" applyAlignment="1">
      <alignment vertical="top"/>
    </xf>
    <xf numFmtId="0" fontId="5" fillId="5" borderId="11" xfId="0" applyFont="1" applyFill="1" applyBorder="1" applyAlignment="1">
      <alignment horizontal="right" vertical="top"/>
    </xf>
    <xf numFmtId="0" fontId="5" fillId="5" borderId="25" xfId="0" applyFont="1" applyFill="1" applyBorder="1" applyAlignment="1">
      <alignment horizontal="right" vertical="top"/>
    </xf>
    <xf numFmtId="0" fontId="0" fillId="0" borderId="18" xfId="0" applyBorder="1" applyAlignment="1">
      <alignment vertical="top" wrapText="1"/>
    </xf>
    <xf numFmtId="43" fontId="3" fillId="0" borderId="1" xfId="1" applyFont="1" applyBorder="1" applyAlignment="1">
      <alignment horizontal="left" vertical="top" wrapText="1"/>
    </xf>
    <xf numFmtId="164" fontId="11" fillId="0" borderId="0" xfId="0" applyNumberFormat="1" applyFont="1"/>
    <xf numFmtId="164" fontId="29" fillId="2" borderId="1" xfId="1" applyNumberFormat="1" applyFont="1" applyFill="1" applyBorder="1" applyAlignment="1">
      <alignment horizontal="left" vertical="top" wrapText="1"/>
    </xf>
    <xf numFmtId="164" fontId="29" fillId="0" borderId="1" xfId="1" applyNumberFormat="1" applyFont="1" applyBorder="1" applyAlignment="1">
      <alignment horizontal="left" vertical="top" wrapText="1"/>
    </xf>
    <xf numFmtId="44" fontId="0" fillId="0" borderId="0" xfId="0" applyNumberFormat="1"/>
    <xf numFmtId="9" fontId="17" fillId="0" borderId="0" xfId="6" applyFont="1" applyFill="1" applyBorder="1" applyAlignment="1">
      <alignment vertical="top"/>
    </xf>
    <xf numFmtId="164" fontId="0" fillId="0" borderId="0" xfId="1" quotePrefix="1" applyNumberFormat="1" applyFont="1" applyFill="1" applyAlignment="1">
      <alignment vertical="top"/>
    </xf>
    <xf numFmtId="164" fontId="0" fillId="0" borderId="0" xfId="1" applyNumberFormat="1" applyFont="1" applyFill="1" applyAlignment="1">
      <alignment vertical="top" wrapText="1"/>
    </xf>
    <xf numFmtId="165" fontId="0" fillId="0" borderId="0" xfId="2" applyNumberFormat="1" applyFont="1" applyFill="1" applyAlignment="1">
      <alignment vertical="top"/>
    </xf>
    <xf numFmtId="164" fontId="27" fillId="0" borderId="0" xfId="1" quotePrefix="1" applyNumberFormat="1" applyFont="1" applyFill="1" applyAlignment="1">
      <alignment vertical="top"/>
    </xf>
    <xf numFmtId="4" fontId="3" fillId="0" borderId="1" xfId="0" applyNumberFormat="1" applyFont="1" applyBorder="1" applyAlignment="1">
      <alignment horizontal="left" vertical="top" wrapText="1" indent="3"/>
    </xf>
    <xf numFmtId="43" fontId="17" fillId="0" borderId="0" xfId="1" applyFont="1" applyFill="1" applyBorder="1" applyAlignment="1">
      <alignment vertical="top"/>
    </xf>
    <xf numFmtId="165" fontId="0" fillId="0" borderId="0" xfId="2" applyNumberFormat="1" applyFont="1" applyBorder="1" applyAlignment="1">
      <alignment vertical="top"/>
    </xf>
    <xf numFmtId="165" fontId="14" fillId="0" borderId="0" xfId="2" applyNumberFormat="1" applyFont="1" applyFill="1" applyBorder="1" applyAlignment="1">
      <alignment vertical="top"/>
    </xf>
    <xf numFmtId="165" fontId="0" fillId="0" borderId="0" xfId="2" applyNumberFormat="1" applyFont="1" applyFill="1" applyBorder="1" applyAlignment="1">
      <alignment vertical="top"/>
    </xf>
    <xf numFmtId="165" fontId="30" fillId="0" borderId="0" xfId="2" applyNumberFormat="1" applyFont="1" applyFill="1" applyBorder="1" applyAlignment="1">
      <alignment vertical="top"/>
    </xf>
    <xf numFmtId="165" fontId="0" fillId="0" borderId="19" xfId="2" applyNumberFormat="1" applyFont="1" applyFill="1" applyBorder="1" applyAlignment="1">
      <alignment vertical="center"/>
    </xf>
    <xf numFmtId="165" fontId="0" fillId="0" borderId="19" xfId="2" applyNumberFormat="1" applyFont="1" applyFill="1" applyBorder="1"/>
    <xf numFmtId="0" fontId="11" fillId="0" borderId="0" xfId="0" quotePrefix="1" applyFont="1"/>
    <xf numFmtId="165" fontId="17" fillId="7" borderId="0" xfId="2" applyNumberFormat="1" applyFont="1" applyFill="1" applyBorder="1" applyAlignment="1">
      <alignment vertical="top"/>
    </xf>
    <xf numFmtId="0" fontId="0" fillId="8" borderId="19" xfId="0" applyFill="1" applyBorder="1"/>
    <xf numFmtId="164" fontId="0" fillId="0" borderId="23" xfId="1" applyNumberFormat="1" applyFont="1" applyBorder="1" applyAlignment="1">
      <alignment horizontal="center" vertical="top" wrapText="1"/>
    </xf>
    <xf numFmtId="164" fontId="0" fillId="0" borderId="24" xfId="1" applyNumberFormat="1" applyFont="1" applyBorder="1" applyAlignment="1">
      <alignment horizontal="center" vertical="top" wrapText="1"/>
    </xf>
    <xf numFmtId="0" fontId="27" fillId="0" borderId="18" xfId="0" applyFont="1" applyBorder="1" applyAlignment="1">
      <alignment horizontal="center" vertical="top" wrapText="1"/>
    </xf>
    <xf numFmtId="0" fontId="27" fillId="0" borderId="23" xfId="0" applyFont="1" applyBorder="1" applyAlignment="1">
      <alignment horizontal="center" vertical="top" wrapText="1"/>
    </xf>
    <xf numFmtId="0" fontId="27" fillId="0" borderId="24" xfId="0" applyFont="1" applyBorder="1" applyAlignment="1">
      <alignment horizontal="center" vertical="top" wrapText="1"/>
    </xf>
    <xf numFmtId="165" fontId="10" fillId="5" borderId="0" xfId="2" applyNumberFormat="1" applyFont="1" applyFill="1" applyBorder="1" applyAlignment="1">
      <alignment horizontal="center" vertical="top"/>
    </xf>
    <xf numFmtId="165" fontId="10" fillId="5" borderId="10" xfId="2" applyNumberFormat="1" applyFont="1" applyFill="1" applyBorder="1" applyAlignment="1">
      <alignment horizontal="center" vertical="top"/>
    </xf>
  </cellXfs>
  <cellStyles count="7">
    <cellStyle name="Comma" xfId="1" builtinId="3"/>
    <cellStyle name="Comma 2" xfId="3" xr:uid="{D31ED594-9EE2-49BD-9B22-B63D85872D0A}"/>
    <cellStyle name="Currency" xfId="2" builtinId="4"/>
    <cellStyle name="HeaderCellStyle" xfId="5" xr:uid="{C686C468-229D-4F40-8815-D17A9670D701}"/>
    <cellStyle name="Normal" xfId="0" builtinId="0"/>
    <cellStyle name="Normal 2" xfId="4" xr:uid="{916DE9D9-2DAA-4BC9-8E67-6514FD25625F}"/>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57150</xdr:colOff>
      <xdr:row>91</xdr:row>
      <xdr:rowOff>190498</xdr:rowOff>
    </xdr:from>
    <xdr:to>
      <xdr:col>15</xdr:col>
      <xdr:colOff>504825</xdr:colOff>
      <xdr:row>102</xdr:row>
      <xdr:rowOff>180975</xdr:rowOff>
    </xdr:to>
    <xdr:sp macro="" textlink="">
      <xdr:nvSpPr>
        <xdr:cNvPr id="3" name="TextBox 2">
          <a:extLst>
            <a:ext uri="{FF2B5EF4-FFF2-40B4-BE49-F238E27FC236}">
              <a16:creationId xmlns:a16="http://schemas.microsoft.com/office/drawing/2014/main" id="{9FB60EBC-80B3-4A85-AE41-F68A65F030C0}"/>
            </a:ext>
          </a:extLst>
        </xdr:cNvPr>
        <xdr:cNvSpPr txBox="1"/>
      </xdr:nvSpPr>
      <xdr:spPr>
        <a:xfrm>
          <a:off x="57150" y="18726148"/>
          <a:ext cx="10839450" cy="208597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Treasurer General Notes:</a:t>
          </a:r>
        </a:p>
        <a:p>
          <a:pPr marL="171450" indent="-171450">
            <a:buFont typeface="Arial" panose="020B0604020202020204" pitchFamily="34" charset="0"/>
            <a:buChar char="•"/>
          </a:pPr>
          <a:r>
            <a:rPr lang="en-US" sz="1100"/>
            <a:t>Each</a:t>
          </a:r>
          <a:r>
            <a:rPr lang="en-US" sz="1100" baseline="0"/>
            <a:t> year should ideally end with no less than $7000 in the checking account, mostly to cover the school supplies purchased over the summer by the school supply coordinator and the teacher reimbursements that come in as soon as school begins. Beaverton Christian Church gives us a donation each fall roughly around $7000 to help pay for those student school supplies. HOWEVER, they let us know in 2023 that they may not be able to do this much longer so we need to be prepared to cover that amount ourselves and they usually don't give us the check until late sept/early October. </a:t>
          </a:r>
        </a:p>
        <a:p>
          <a:pPr marL="171450" indent="-171450">
            <a:buFont typeface="Arial" panose="020B0604020202020204" pitchFamily="34" charset="0"/>
            <a:buChar char="•"/>
          </a:pPr>
          <a:r>
            <a:rPr lang="en-US" sz="1100" baseline="0"/>
            <a:t>The amount we spend/budget for library expenses is determined by the previous years book fair proceeds/Mrs. Donnelly.  We "hold" the proceeds for her and it becomes her budget for the next year. For example, if we make $5000 from one of the fairs, scholastic will send us a bill for how much we owe them out of our proceeds and then the remaining proceeds are divided into a Scholastic Spending Credit for Mrs. Donnelly to buy books from them,  and then the remainder we get to hold onto in cash, which then becomes part of the library budget for the following year.  In the 25/26 year she requested $1200 cash proceeds from scholastic from each book fair for a total of $2400. This is a "use it or lose it" category... if she doesn't spend it all by the end of the year, its gone and does not roll over to the next year (except for the 25-26 year, approved to roll budget into 26/27). </a:t>
          </a:r>
        </a:p>
        <a:p>
          <a:pPr marL="171450" indent="-171450">
            <a:buFont typeface="Arial" panose="020B0604020202020204" pitchFamily="34" charset="0"/>
            <a:buChar char="•"/>
          </a:pPr>
          <a:r>
            <a:rPr lang="en-US" sz="1100" baseline="0"/>
            <a:t>Monthly first Wednesday staff appreciation max reimbursement is $125 - approved by the board in May 2025 as part of the budget meeting.</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A824A-C115-4569-8037-EA9A385FA1FB}">
  <sheetPr>
    <pageSetUpPr fitToPage="1"/>
  </sheetPr>
  <dimension ref="A3:V93"/>
  <sheetViews>
    <sheetView workbookViewId="0">
      <pane ySplit="3" topLeftCell="A67" activePane="bottomLeft" state="frozen"/>
      <selection pane="bottomLeft" activeCell="I12" sqref="I12"/>
    </sheetView>
  </sheetViews>
  <sheetFormatPr defaultRowHeight="15"/>
  <cols>
    <col min="1" max="1" width="40.85546875" style="69" customWidth="1"/>
    <col min="2" max="2" width="6.85546875" style="16" customWidth="1"/>
    <col min="3" max="3" width="8.85546875" style="16" customWidth="1"/>
    <col min="4" max="4" width="7.42578125" style="16" bestFit="1" customWidth="1"/>
    <col min="5" max="6" width="8" style="16" customWidth="1"/>
    <col min="7" max="7" width="6.42578125" style="16" bestFit="1" customWidth="1"/>
    <col min="8" max="10" width="6.7109375" style="16" customWidth="1"/>
    <col min="11" max="11" width="8.5703125" style="16" customWidth="1"/>
    <col min="12" max="12" width="7.42578125" style="16" bestFit="1" customWidth="1"/>
    <col min="13" max="13" width="7.140625" style="16" customWidth="1"/>
    <col min="14" max="14" width="8" style="16" customWidth="1"/>
    <col min="15" max="15" width="9" style="67" bestFit="1" customWidth="1"/>
    <col min="16" max="16" width="12.42578125" style="82" customWidth="1"/>
    <col min="17" max="17" width="12" style="82" customWidth="1"/>
    <col min="18" max="18" width="10.42578125" bestFit="1" customWidth="1"/>
    <col min="20" max="20" width="10.42578125" bestFit="1" customWidth="1"/>
    <col min="21" max="21" width="11.28515625" customWidth="1"/>
  </cols>
  <sheetData>
    <row r="3" spans="1:22" s="5" customFormat="1" ht="34.5">
      <c r="A3" s="1"/>
      <c r="B3" s="2" t="s">
        <v>0</v>
      </c>
      <c r="C3" s="2" t="s">
        <v>1</v>
      </c>
      <c r="D3" s="2" t="s">
        <v>2</v>
      </c>
      <c r="E3" s="2" t="s">
        <v>3</v>
      </c>
      <c r="F3" s="2" t="s">
        <v>4</v>
      </c>
      <c r="G3" s="2" t="s">
        <v>5</v>
      </c>
      <c r="H3" s="2" t="s">
        <v>6</v>
      </c>
      <c r="I3" s="2" t="s">
        <v>7</v>
      </c>
      <c r="J3" s="2" t="s">
        <v>8</v>
      </c>
      <c r="K3" s="2" t="s">
        <v>9</v>
      </c>
      <c r="L3" s="2" t="s">
        <v>10</v>
      </c>
      <c r="M3" s="2" t="s">
        <v>11</v>
      </c>
      <c r="N3" s="3" t="s">
        <v>12</v>
      </c>
      <c r="O3" s="4" t="s">
        <v>13</v>
      </c>
      <c r="P3" s="75" t="s">
        <v>14</v>
      </c>
      <c r="Q3" s="75"/>
    </row>
    <row r="4" spans="1:22">
      <c r="A4" s="6" t="s">
        <v>15</v>
      </c>
      <c r="B4" s="7"/>
      <c r="C4" s="8"/>
      <c r="D4" s="7"/>
      <c r="E4" s="8"/>
      <c r="F4" s="7"/>
      <c r="G4" s="8"/>
      <c r="H4" s="7"/>
      <c r="I4" s="8"/>
      <c r="J4" s="7"/>
      <c r="K4" s="8"/>
      <c r="L4" s="7"/>
      <c r="M4" s="8"/>
      <c r="N4" s="9"/>
      <c r="O4" s="10"/>
      <c r="P4" s="76"/>
      <c r="Q4" s="76"/>
    </row>
    <row r="5" spans="1:22">
      <c r="A5" s="12" t="s">
        <v>16</v>
      </c>
      <c r="B5" s="13"/>
      <c r="C5" s="14"/>
      <c r="D5" s="13"/>
      <c r="E5" s="14"/>
      <c r="F5" s="13"/>
      <c r="G5" s="14"/>
      <c r="H5" s="13"/>
      <c r="I5" s="14"/>
      <c r="J5" s="13"/>
      <c r="K5" s="14"/>
      <c r="L5" s="13"/>
      <c r="M5" s="14"/>
      <c r="N5" s="15">
        <f>SUM(B5:M5)</f>
        <v>0</v>
      </c>
      <c r="O5" s="10">
        <v>0</v>
      </c>
      <c r="P5" s="76"/>
      <c r="Q5" s="76"/>
    </row>
    <row r="6" spans="1:22">
      <c r="A6" s="12" t="s">
        <v>17</v>
      </c>
      <c r="B6" s="13"/>
      <c r="C6" s="14"/>
      <c r="D6" s="13"/>
      <c r="E6" s="14"/>
      <c r="F6" s="13"/>
      <c r="G6" s="14"/>
      <c r="H6" s="13"/>
      <c r="I6" s="14"/>
      <c r="J6" s="13"/>
      <c r="K6" s="14"/>
      <c r="L6" s="13"/>
      <c r="M6" s="14"/>
      <c r="N6" s="15">
        <f t="shared" ref="N6:N14" si="0">SUM(B6:M6)</f>
        <v>0</v>
      </c>
      <c r="O6" s="10">
        <v>2400</v>
      </c>
      <c r="P6" s="76"/>
      <c r="Q6" s="76"/>
    </row>
    <row r="7" spans="1:22">
      <c r="A7" s="12" t="s">
        <v>18</v>
      </c>
      <c r="B7" s="13"/>
      <c r="C7" s="14"/>
      <c r="D7" s="13"/>
      <c r="E7" s="14"/>
      <c r="F7" s="13"/>
      <c r="G7" s="14"/>
      <c r="H7" s="13"/>
      <c r="J7" s="13"/>
      <c r="K7" s="14"/>
      <c r="L7" s="13"/>
      <c r="M7" s="14"/>
      <c r="N7" s="15">
        <f t="shared" si="0"/>
        <v>0</v>
      </c>
      <c r="O7" s="10">
        <v>2500</v>
      </c>
      <c r="P7" s="76"/>
      <c r="Q7" s="134"/>
      <c r="R7" s="99"/>
      <c r="S7" s="99"/>
      <c r="T7" s="127"/>
    </row>
    <row r="8" spans="1:22">
      <c r="A8" s="12" t="s">
        <v>19</v>
      </c>
      <c r="B8" s="13"/>
      <c r="C8" s="14"/>
      <c r="D8" s="13"/>
      <c r="E8" s="14"/>
      <c r="F8" s="13"/>
      <c r="G8" s="14"/>
      <c r="H8" s="13"/>
      <c r="I8" s="14"/>
      <c r="J8" s="13"/>
      <c r="K8" s="14"/>
      <c r="L8" s="13"/>
      <c r="M8" s="14"/>
      <c r="N8" s="15">
        <f t="shared" si="0"/>
        <v>0</v>
      </c>
      <c r="O8" s="10">
        <v>100</v>
      </c>
      <c r="P8" s="76"/>
      <c r="Q8" s="76"/>
    </row>
    <row r="9" spans="1:22">
      <c r="A9" s="12" t="s">
        <v>20</v>
      </c>
      <c r="B9" s="13"/>
      <c r="C9" s="14"/>
      <c r="D9" s="13"/>
      <c r="E9" s="17"/>
      <c r="F9" s="13"/>
      <c r="G9" s="14"/>
      <c r="H9" s="13"/>
      <c r="I9" s="14"/>
      <c r="J9" s="13"/>
      <c r="K9" s="14"/>
      <c r="L9" s="13"/>
      <c r="M9" s="14"/>
      <c r="N9" s="15">
        <f>SUM(B9:M9)</f>
        <v>0</v>
      </c>
      <c r="O9" s="10">
        <v>30000</v>
      </c>
      <c r="P9" s="76"/>
      <c r="Q9" s="76"/>
    </row>
    <row r="10" spans="1:22" ht="17.25">
      <c r="A10" s="12" t="s">
        <v>21</v>
      </c>
      <c r="B10" s="13"/>
      <c r="C10" s="14"/>
      <c r="D10" s="13"/>
      <c r="E10" s="14"/>
      <c r="F10" s="13"/>
      <c r="G10" s="14"/>
      <c r="H10" s="13"/>
      <c r="I10" s="14"/>
      <c r="J10" s="13"/>
      <c r="K10" s="14"/>
      <c r="L10" s="13"/>
      <c r="M10" s="14"/>
      <c r="N10" s="15">
        <f t="shared" si="0"/>
        <v>0</v>
      </c>
      <c r="O10" s="10">
        <v>500</v>
      </c>
      <c r="P10" s="76"/>
      <c r="Q10" s="76"/>
      <c r="R10" s="117"/>
    </row>
    <row r="11" spans="1:22">
      <c r="A11" s="12" t="s">
        <v>22</v>
      </c>
      <c r="B11" s="13"/>
      <c r="C11" s="14"/>
      <c r="D11" s="13"/>
      <c r="E11" s="14"/>
      <c r="F11" s="13"/>
      <c r="G11" s="14"/>
      <c r="H11" s="13"/>
      <c r="I11" s="14"/>
      <c r="J11" s="13"/>
      <c r="K11" s="14"/>
      <c r="L11" s="13"/>
      <c r="M11" s="14"/>
      <c r="N11" s="15">
        <f t="shared" si="0"/>
        <v>0</v>
      </c>
      <c r="O11" s="10">
        <v>150</v>
      </c>
      <c r="P11" s="76"/>
      <c r="Q11" s="76"/>
    </row>
    <row r="12" spans="1:22">
      <c r="A12" s="12" t="s">
        <v>23</v>
      </c>
      <c r="B12" s="13"/>
      <c r="C12" s="14"/>
      <c r="D12" s="13"/>
      <c r="E12" s="14"/>
      <c r="F12" s="13"/>
      <c r="G12" s="14"/>
      <c r="H12" s="13"/>
      <c r="J12" s="13"/>
      <c r="K12" s="14"/>
      <c r="L12" s="13"/>
      <c r="M12" s="14"/>
      <c r="N12" s="15">
        <f t="shared" si="0"/>
        <v>0</v>
      </c>
      <c r="O12" s="10">
        <v>3000</v>
      </c>
      <c r="P12" s="76"/>
      <c r="Q12" s="128"/>
    </row>
    <row r="13" spans="1:22" ht="17.25">
      <c r="A13" s="18" t="s">
        <v>24</v>
      </c>
      <c r="B13" s="13"/>
      <c r="C13" s="14"/>
      <c r="D13" s="13"/>
      <c r="E13" s="14"/>
      <c r="F13" s="13"/>
      <c r="G13" s="14"/>
      <c r="H13" s="13"/>
      <c r="I13" s="14"/>
      <c r="J13" s="13"/>
      <c r="K13" s="14"/>
      <c r="L13" s="13"/>
      <c r="M13" s="14"/>
      <c r="N13" s="15">
        <f t="shared" si="0"/>
        <v>0</v>
      </c>
      <c r="O13" s="10">
        <v>500</v>
      </c>
      <c r="P13" s="76"/>
      <c r="Q13" s="76"/>
      <c r="R13" s="19"/>
      <c r="S13" s="19"/>
      <c r="T13" s="19"/>
      <c r="V13" s="19"/>
    </row>
    <row r="14" spans="1:22">
      <c r="A14" s="12" t="s">
        <v>25</v>
      </c>
      <c r="B14" s="13"/>
      <c r="C14" s="14"/>
      <c r="D14" s="13"/>
      <c r="E14" s="14"/>
      <c r="F14" s="13"/>
      <c r="G14" s="14"/>
      <c r="H14" s="13"/>
      <c r="I14" s="14"/>
      <c r="J14" s="13"/>
      <c r="K14" s="14"/>
      <c r="L14" s="13"/>
      <c r="M14" s="14"/>
      <c r="N14" s="15">
        <f t="shared" si="0"/>
        <v>0</v>
      </c>
      <c r="O14" s="10">
        <v>7000</v>
      </c>
      <c r="P14" s="76"/>
      <c r="Q14" s="76"/>
      <c r="R14" s="116"/>
    </row>
    <row r="15" spans="1:22">
      <c r="A15" s="12" t="s">
        <v>26</v>
      </c>
      <c r="B15" s="13"/>
      <c r="C15" s="14"/>
      <c r="D15" s="13"/>
      <c r="E15" s="17"/>
      <c r="F15" s="13"/>
      <c r="G15" s="14"/>
      <c r="H15" s="13"/>
      <c r="I15" s="14"/>
      <c r="J15" s="13"/>
      <c r="K15" s="14"/>
      <c r="L15" s="13"/>
      <c r="M15" s="14"/>
      <c r="N15" s="15">
        <f>SUM(B15:M15)</f>
        <v>0</v>
      </c>
      <c r="O15" s="10">
        <v>700</v>
      </c>
      <c r="P15" s="76"/>
      <c r="Q15" s="76"/>
    </row>
    <row r="16" spans="1:22" ht="15.75" thickBot="1">
      <c r="A16" s="20"/>
      <c r="B16" s="21"/>
      <c r="C16" s="22"/>
      <c r="D16" s="21"/>
      <c r="E16" s="22"/>
      <c r="F16" s="21"/>
      <c r="G16" s="22"/>
      <c r="H16" s="21"/>
      <c r="I16" s="22"/>
      <c r="J16" s="21"/>
      <c r="K16" s="22"/>
      <c r="L16" s="21"/>
      <c r="M16" s="22"/>
      <c r="N16" s="23"/>
      <c r="O16" s="24"/>
      <c r="P16" s="76"/>
      <c r="Q16" s="76"/>
    </row>
    <row r="17" spans="1:21" ht="15.75" thickBot="1">
      <c r="A17" s="25" t="s">
        <v>27</v>
      </c>
      <c r="B17" s="26">
        <f t="shared" ref="B17:M17" si="1">SUM(B4:B16)</f>
        <v>0</v>
      </c>
      <c r="C17" s="27">
        <f t="shared" si="1"/>
        <v>0</v>
      </c>
      <c r="D17" s="26">
        <f t="shared" si="1"/>
        <v>0</v>
      </c>
      <c r="E17" s="27">
        <f t="shared" si="1"/>
        <v>0</v>
      </c>
      <c r="F17" s="26">
        <f t="shared" si="1"/>
        <v>0</v>
      </c>
      <c r="G17" s="27">
        <f t="shared" si="1"/>
        <v>0</v>
      </c>
      <c r="H17" s="26">
        <f t="shared" si="1"/>
        <v>0</v>
      </c>
      <c r="I17" s="27">
        <f t="shared" si="1"/>
        <v>0</v>
      </c>
      <c r="J17" s="26">
        <f t="shared" si="1"/>
        <v>0</v>
      </c>
      <c r="K17" s="27">
        <f t="shared" si="1"/>
        <v>0</v>
      </c>
      <c r="L17" s="26">
        <f t="shared" si="1"/>
        <v>0</v>
      </c>
      <c r="M17" s="27">
        <f t="shared" si="1"/>
        <v>0</v>
      </c>
      <c r="N17" s="28">
        <f>SUM(N5:N16)</f>
        <v>0</v>
      </c>
      <c r="O17" s="29">
        <f>SUM(O5:O16)</f>
        <v>46850</v>
      </c>
      <c r="P17" s="77"/>
      <c r="Q17" s="77"/>
      <c r="S17" s="99"/>
      <c r="U17" s="99"/>
    </row>
    <row r="18" spans="1:21" s="111" customFormat="1" ht="29.25" customHeight="1">
      <c r="A18" s="107" t="s">
        <v>28</v>
      </c>
      <c r="B18" s="108"/>
      <c r="C18" s="109"/>
      <c r="D18" s="108"/>
      <c r="E18" s="110"/>
      <c r="F18" s="108"/>
      <c r="G18" s="110"/>
      <c r="H18" s="108"/>
      <c r="I18" s="110"/>
      <c r="J18" s="108"/>
      <c r="K18" s="110"/>
      <c r="L18" s="108"/>
      <c r="M18" s="110"/>
      <c r="N18" s="110"/>
      <c r="O18" s="112" t="s">
        <v>29</v>
      </c>
      <c r="P18" s="75" t="s">
        <v>30</v>
      </c>
      <c r="Q18" s="112" t="s">
        <v>31</v>
      </c>
    </row>
    <row r="19" spans="1:21">
      <c r="A19" s="12" t="s">
        <v>32</v>
      </c>
      <c r="B19" s="13"/>
      <c r="C19" s="14"/>
      <c r="D19" s="13"/>
      <c r="E19" s="14"/>
      <c r="F19" s="13"/>
      <c r="G19" s="14"/>
      <c r="H19" s="13"/>
      <c r="I19" s="14"/>
      <c r="J19" s="13"/>
      <c r="K19" s="14"/>
      <c r="L19" s="13"/>
      <c r="M19" s="14"/>
      <c r="N19" s="15">
        <f>SUM(B19:M19)</f>
        <v>0</v>
      </c>
      <c r="O19" s="10">
        <v>2250</v>
      </c>
      <c r="P19" s="76">
        <f>O19+N5</f>
        <v>2250</v>
      </c>
      <c r="Q19" s="76">
        <f>P19-N19</f>
        <v>2250</v>
      </c>
      <c r="R19" s="71" t="s">
        <v>33</v>
      </c>
    </row>
    <row r="20" spans="1:21">
      <c r="A20" s="12" t="s">
        <v>34</v>
      </c>
      <c r="B20" s="13"/>
      <c r="C20" s="14"/>
      <c r="D20" s="13"/>
      <c r="E20" s="14"/>
      <c r="F20" s="13"/>
      <c r="G20" s="14"/>
      <c r="H20" s="13"/>
      <c r="I20" s="14"/>
      <c r="J20" s="13"/>
      <c r="K20" s="14"/>
      <c r="L20" s="13"/>
      <c r="M20" s="14"/>
      <c r="N20" s="15">
        <f>SUM(B20:M20)</f>
        <v>0</v>
      </c>
      <c r="O20" s="10">
        <v>250</v>
      </c>
      <c r="P20" s="76"/>
      <c r="Q20" s="76">
        <f>O20-N20</f>
        <v>250</v>
      </c>
      <c r="R20" s="71" t="s">
        <v>35</v>
      </c>
    </row>
    <row r="21" spans="1:21">
      <c r="A21" s="12" t="s">
        <v>36</v>
      </c>
      <c r="B21" s="13"/>
      <c r="C21" s="14"/>
      <c r="D21" s="13"/>
      <c r="E21" s="14"/>
      <c r="F21" s="13"/>
      <c r="G21" s="14"/>
      <c r="H21" s="13"/>
      <c r="I21" s="14"/>
      <c r="J21" s="13"/>
      <c r="K21" s="14"/>
      <c r="L21" s="13"/>
      <c r="M21" s="14"/>
      <c r="N21" s="15">
        <f t="shared" ref="N21:N69" si="2">SUM(B21:M21)</f>
        <v>0</v>
      </c>
      <c r="O21" s="10">
        <v>1000</v>
      </c>
      <c r="P21" s="142"/>
      <c r="Q21" s="76">
        <f>O21-N21</f>
        <v>1000</v>
      </c>
      <c r="R21" s="70"/>
    </row>
    <row r="22" spans="1:21">
      <c r="A22" s="12" t="s">
        <v>37</v>
      </c>
      <c r="B22" s="13"/>
      <c r="C22" s="14"/>
      <c r="D22" s="13"/>
      <c r="E22" s="14"/>
      <c r="F22" s="13"/>
      <c r="G22" s="14"/>
      <c r="H22" s="13"/>
      <c r="I22" s="14"/>
      <c r="J22" s="13"/>
      <c r="K22" s="14"/>
      <c r="L22" s="13"/>
      <c r="M22" s="14"/>
      <c r="N22" s="15">
        <f t="shared" si="2"/>
        <v>0</v>
      </c>
      <c r="O22" s="10">
        <v>2000</v>
      </c>
      <c r="P22" s="76"/>
      <c r="Q22" s="76">
        <f t="shared" ref="Q22:Q70" si="3">O22-N22</f>
        <v>2000</v>
      </c>
      <c r="R22" s="70"/>
    </row>
    <row r="23" spans="1:21">
      <c r="A23" s="12" t="s">
        <v>38</v>
      </c>
      <c r="B23" s="13"/>
      <c r="C23" s="14">
        <v>543.33000000000004</v>
      </c>
      <c r="D23" s="13"/>
      <c r="E23" s="14"/>
      <c r="F23" s="13"/>
      <c r="G23" s="14"/>
      <c r="H23" s="13"/>
      <c r="I23" s="14"/>
      <c r="J23" s="13"/>
      <c r="K23" s="14"/>
      <c r="L23" s="13"/>
      <c r="M23" s="14"/>
      <c r="N23" s="15">
        <f t="shared" si="2"/>
        <v>543.33000000000004</v>
      </c>
      <c r="O23" s="10">
        <v>1500</v>
      </c>
      <c r="P23" s="76"/>
      <c r="Q23" s="76">
        <f t="shared" si="3"/>
        <v>956.67</v>
      </c>
      <c r="R23" s="70"/>
    </row>
    <row r="24" spans="1:21">
      <c r="A24" s="12" t="s">
        <v>39</v>
      </c>
      <c r="B24" s="13"/>
      <c r="C24" s="14"/>
      <c r="D24" s="13"/>
      <c r="E24" s="14"/>
      <c r="F24" s="13"/>
      <c r="G24" s="14"/>
      <c r="H24" s="13"/>
      <c r="I24" s="14"/>
      <c r="J24" s="13"/>
      <c r="K24" s="14"/>
      <c r="L24" s="13"/>
      <c r="M24" s="14"/>
      <c r="N24" s="15">
        <f t="shared" si="2"/>
        <v>0</v>
      </c>
      <c r="O24" s="10">
        <v>100</v>
      </c>
      <c r="P24" s="76"/>
      <c r="Q24" s="76">
        <f t="shared" si="3"/>
        <v>100</v>
      </c>
      <c r="R24" s="70"/>
    </row>
    <row r="25" spans="1:21">
      <c r="A25" s="12" t="s">
        <v>40</v>
      </c>
      <c r="B25" s="13"/>
      <c r="C25" s="14"/>
      <c r="D25" s="13"/>
      <c r="E25" s="14"/>
      <c r="F25" s="13"/>
      <c r="G25" s="14"/>
      <c r="H25" s="13"/>
      <c r="I25" s="14"/>
      <c r="J25" s="13"/>
      <c r="K25" s="14"/>
      <c r="L25" s="13"/>
      <c r="M25" s="14"/>
      <c r="N25" s="15">
        <f t="shared" si="2"/>
        <v>0</v>
      </c>
      <c r="O25" s="10">
        <f>200+(25*25)+100</f>
        <v>925</v>
      </c>
      <c r="P25" s="76"/>
      <c r="Q25" s="76">
        <f t="shared" si="3"/>
        <v>925</v>
      </c>
      <c r="R25" s="70" t="s">
        <v>41</v>
      </c>
    </row>
    <row r="26" spans="1:21" ht="17.25">
      <c r="A26" s="12" t="s">
        <v>42</v>
      </c>
      <c r="B26" s="13"/>
      <c r="C26" s="14"/>
      <c r="D26" s="13"/>
      <c r="E26" s="14"/>
      <c r="F26" s="13"/>
      <c r="G26" s="14"/>
      <c r="H26" s="13"/>
      <c r="I26" s="14"/>
      <c r="J26" s="13"/>
      <c r="K26" s="14"/>
      <c r="L26" s="13"/>
      <c r="M26" s="14"/>
      <c r="N26" s="15">
        <f t="shared" si="2"/>
        <v>0</v>
      </c>
      <c r="O26" s="10">
        <v>100</v>
      </c>
      <c r="P26" s="76"/>
      <c r="Q26" s="76">
        <f t="shared" si="3"/>
        <v>100</v>
      </c>
      <c r="R26" s="70"/>
    </row>
    <row r="27" spans="1:21" s="34" customFormat="1" ht="17.25" customHeight="1">
      <c r="A27" s="31" t="s">
        <v>43</v>
      </c>
      <c r="B27" s="32"/>
      <c r="C27" s="33"/>
      <c r="D27" s="32"/>
      <c r="E27" s="14"/>
      <c r="F27" s="32"/>
      <c r="G27" s="33"/>
      <c r="H27" s="32"/>
      <c r="I27" s="14"/>
      <c r="J27" s="32"/>
      <c r="K27" s="33"/>
      <c r="L27" s="32"/>
      <c r="M27" s="33"/>
      <c r="N27" s="15">
        <f t="shared" si="2"/>
        <v>0</v>
      </c>
      <c r="O27" s="10">
        <f>2500+2400</f>
        <v>4900</v>
      </c>
      <c r="P27" s="76"/>
      <c r="Q27" s="76">
        <f>O27-N27</f>
        <v>4900</v>
      </c>
      <c r="R27" s="141" t="s">
        <v>44</v>
      </c>
    </row>
    <row r="28" spans="1:21" s="35" customFormat="1">
      <c r="A28" s="12" t="s">
        <v>45</v>
      </c>
      <c r="B28" s="13"/>
      <c r="C28" s="14"/>
      <c r="D28" s="13"/>
      <c r="E28" s="14"/>
      <c r="F28" s="13"/>
      <c r="G28" s="14"/>
      <c r="H28" s="13"/>
      <c r="I28" s="14"/>
      <c r="J28" s="13"/>
      <c r="K28" s="14"/>
      <c r="L28" s="13"/>
      <c r="M28" s="14"/>
      <c r="N28" s="15">
        <f t="shared" si="2"/>
        <v>0</v>
      </c>
      <c r="O28" s="10">
        <v>500</v>
      </c>
      <c r="P28" s="76"/>
      <c r="Q28" s="76">
        <f t="shared" si="3"/>
        <v>500</v>
      </c>
      <c r="R28" s="73"/>
    </row>
    <row r="29" spans="1:21" s="36" customFormat="1">
      <c r="A29" s="12" t="s">
        <v>46</v>
      </c>
      <c r="B29" s="13"/>
      <c r="C29" s="14"/>
      <c r="D29" s="13"/>
      <c r="E29" s="14"/>
      <c r="F29" s="13"/>
      <c r="G29" s="14"/>
      <c r="H29" s="13"/>
      <c r="I29" s="14"/>
      <c r="J29" s="13"/>
      <c r="K29" s="14"/>
      <c r="L29" s="13"/>
      <c r="M29" s="14"/>
      <c r="N29" s="15">
        <f t="shared" si="2"/>
        <v>0</v>
      </c>
      <c r="O29" s="10">
        <v>575</v>
      </c>
      <c r="P29" s="76"/>
      <c r="Q29" s="76">
        <f t="shared" si="3"/>
        <v>575</v>
      </c>
      <c r="R29" s="70" t="s">
        <v>47</v>
      </c>
    </row>
    <row r="30" spans="1:21">
      <c r="A30" s="12" t="s">
        <v>48</v>
      </c>
      <c r="B30" s="13"/>
      <c r="C30" s="14"/>
      <c r="D30" s="13"/>
      <c r="E30" s="14"/>
      <c r="F30" s="13"/>
      <c r="G30" s="14"/>
      <c r="H30" s="13"/>
      <c r="I30" s="14"/>
      <c r="J30" s="13"/>
      <c r="K30" s="14"/>
      <c r="L30" s="13"/>
      <c r="M30" s="14"/>
      <c r="N30" s="15">
        <f>SUM(B30:M30)</f>
        <v>0</v>
      </c>
      <c r="O30" s="10">
        <v>3600</v>
      </c>
      <c r="P30" s="76"/>
      <c r="Q30" s="76">
        <f t="shared" si="3"/>
        <v>3600</v>
      </c>
      <c r="R30" s="70" t="s">
        <v>49</v>
      </c>
    </row>
    <row r="31" spans="1:21">
      <c r="A31" s="12" t="s">
        <v>50</v>
      </c>
      <c r="B31" s="13"/>
      <c r="C31" s="14"/>
      <c r="D31" s="13"/>
      <c r="E31" s="14"/>
      <c r="F31" s="13"/>
      <c r="G31" s="14"/>
      <c r="H31" s="13"/>
      <c r="I31" s="14"/>
      <c r="J31" s="13"/>
      <c r="K31" s="14"/>
      <c r="L31" s="13"/>
      <c r="M31" s="14"/>
      <c r="N31" s="15">
        <f t="shared" si="2"/>
        <v>0</v>
      </c>
      <c r="O31" s="10">
        <v>250</v>
      </c>
      <c r="P31" s="76"/>
      <c r="Q31" s="76">
        <f t="shared" si="3"/>
        <v>250</v>
      </c>
      <c r="R31" s="70"/>
    </row>
    <row r="32" spans="1:21">
      <c r="A32" s="12" t="s">
        <v>51</v>
      </c>
      <c r="B32" s="13"/>
      <c r="C32" s="14"/>
      <c r="D32" s="13"/>
      <c r="E32" s="14"/>
      <c r="F32" s="13"/>
      <c r="G32" s="14"/>
      <c r="H32" s="13"/>
      <c r="I32" s="14"/>
      <c r="J32" s="13"/>
      <c r="K32" s="14"/>
      <c r="L32" s="13"/>
      <c r="M32" s="14"/>
      <c r="N32" s="15"/>
      <c r="O32" s="10">
        <v>1000</v>
      </c>
      <c r="P32" s="76"/>
      <c r="Q32" s="76">
        <f t="shared" si="3"/>
        <v>1000</v>
      </c>
      <c r="R32" s="70"/>
    </row>
    <row r="33" spans="1:18">
      <c r="A33" s="12" t="s">
        <v>52</v>
      </c>
      <c r="B33" s="13"/>
      <c r="C33" s="14"/>
      <c r="D33" s="13"/>
      <c r="E33" s="14"/>
      <c r="F33" s="13"/>
      <c r="G33" s="14"/>
      <c r="H33" s="13"/>
      <c r="I33" s="14"/>
      <c r="J33" s="13"/>
      <c r="K33" s="14"/>
      <c r="L33" s="13"/>
      <c r="M33" s="14"/>
      <c r="N33" s="15">
        <f t="shared" si="2"/>
        <v>0</v>
      </c>
      <c r="O33" s="10">
        <v>3500</v>
      </c>
      <c r="P33" s="76"/>
      <c r="Q33" s="76">
        <f>O33-N33</f>
        <v>3500</v>
      </c>
      <c r="R33" s="71" t="s">
        <v>53</v>
      </c>
    </row>
    <row r="34" spans="1:18" ht="17.25">
      <c r="A34" s="18" t="s">
        <v>54</v>
      </c>
      <c r="B34" s="13"/>
      <c r="C34" s="14"/>
      <c r="D34" s="13"/>
      <c r="E34" s="14"/>
      <c r="F34" s="13"/>
      <c r="G34" s="14"/>
      <c r="H34" s="13"/>
      <c r="I34" s="14"/>
      <c r="J34" s="13"/>
      <c r="K34" s="14"/>
      <c r="L34" s="13"/>
      <c r="M34" s="14"/>
      <c r="N34" s="15">
        <f t="shared" si="2"/>
        <v>0</v>
      </c>
      <c r="O34" s="10">
        <v>1200</v>
      </c>
      <c r="P34" s="76"/>
      <c r="Q34" s="76">
        <f t="shared" si="3"/>
        <v>1200</v>
      </c>
      <c r="R34" s="70"/>
    </row>
    <row r="35" spans="1:18">
      <c r="A35" s="18" t="s">
        <v>55</v>
      </c>
      <c r="B35" s="13"/>
      <c r="C35" s="14"/>
      <c r="D35" s="13"/>
      <c r="E35" s="14"/>
      <c r="F35" s="13"/>
      <c r="G35" s="14"/>
      <c r="H35" s="13"/>
      <c r="I35" s="14"/>
      <c r="J35" s="13"/>
      <c r="K35" s="14"/>
      <c r="L35" s="13"/>
      <c r="M35" s="14"/>
      <c r="N35" s="15">
        <f t="shared" si="2"/>
        <v>0</v>
      </c>
      <c r="O35" s="10">
        <v>50</v>
      </c>
      <c r="P35" s="76"/>
      <c r="Q35" s="76">
        <f t="shared" si="3"/>
        <v>50</v>
      </c>
      <c r="R35" s="70"/>
    </row>
    <row r="36" spans="1:18">
      <c r="A36" s="18" t="s">
        <v>56</v>
      </c>
      <c r="B36" s="13"/>
      <c r="C36" s="14"/>
      <c r="D36" s="13"/>
      <c r="E36" s="14"/>
      <c r="F36" s="13"/>
      <c r="G36" s="14"/>
      <c r="H36" s="13"/>
      <c r="I36" s="14"/>
      <c r="J36" s="13"/>
      <c r="K36" s="14"/>
      <c r="L36" s="13"/>
      <c r="M36" s="14"/>
      <c r="N36" s="15">
        <f t="shared" si="2"/>
        <v>0</v>
      </c>
      <c r="O36" s="10">
        <v>500</v>
      </c>
      <c r="P36" s="76"/>
      <c r="Q36" s="76">
        <f t="shared" si="3"/>
        <v>500</v>
      </c>
      <c r="R36" s="70"/>
    </row>
    <row r="37" spans="1:18">
      <c r="A37" s="18" t="s">
        <v>57</v>
      </c>
      <c r="B37" s="13"/>
      <c r="C37" s="14"/>
      <c r="D37" s="13"/>
      <c r="E37" s="14"/>
      <c r="F37" s="13"/>
      <c r="G37" s="14"/>
      <c r="H37" s="13"/>
      <c r="I37" s="14"/>
      <c r="J37" s="13"/>
      <c r="K37" s="14"/>
      <c r="L37" s="13"/>
      <c r="M37" s="14"/>
      <c r="N37" s="15">
        <f t="shared" si="2"/>
        <v>0</v>
      </c>
      <c r="O37" s="10">
        <v>200</v>
      </c>
      <c r="P37" s="76"/>
      <c r="Q37" s="76">
        <f t="shared" si="3"/>
        <v>200</v>
      </c>
      <c r="R37" s="70"/>
    </row>
    <row r="38" spans="1:18">
      <c r="A38" s="18" t="s">
        <v>58</v>
      </c>
      <c r="B38" s="13"/>
      <c r="C38" s="14"/>
      <c r="D38" s="13"/>
      <c r="E38" s="14"/>
      <c r="F38" s="13"/>
      <c r="G38" s="14"/>
      <c r="H38" s="13"/>
      <c r="I38" s="14"/>
      <c r="J38" s="13"/>
      <c r="K38" s="14"/>
      <c r="L38" s="13"/>
      <c r="M38" s="14"/>
      <c r="N38" s="15">
        <f t="shared" si="2"/>
        <v>0</v>
      </c>
      <c r="O38" s="10">
        <v>200</v>
      </c>
      <c r="P38" s="76"/>
      <c r="Q38" s="76">
        <f t="shared" si="3"/>
        <v>200</v>
      </c>
      <c r="R38" s="70"/>
    </row>
    <row r="39" spans="1:18">
      <c r="A39" s="12" t="s">
        <v>59</v>
      </c>
      <c r="B39" s="13"/>
      <c r="C39" s="14"/>
      <c r="D39" s="13"/>
      <c r="E39" s="14"/>
      <c r="F39" s="13"/>
      <c r="G39" s="14"/>
      <c r="H39" s="13"/>
      <c r="I39" s="14"/>
      <c r="J39" s="13"/>
      <c r="K39" s="14"/>
      <c r="L39" s="13"/>
      <c r="M39" s="14"/>
      <c r="N39" s="15">
        <f t="shared" si="2"/>
        <v>0</v>
      </c>
      <c r="O39" s="10">
        <v>1900</v>
      </c>
      <c r="P39" s="76"/>
      <c r="Q39" s="76">
        <f t="shared" si="3"/>
        <v>1900</v>
      </c>
      <c r="R39" s="70"/>
    </row>
    <row r="40" spans="1:18">
      <c r="A40" s="12" t="s">
        <v>60</v>
      </c>
      <c r="B40" s="13"/>
      <c r="C40" s="14"/>
      <c r="D40" s="13"/>
      <c r="E40" s="14"/>
      <c r="F40" s="13"/>
      <c r="G40" s="14"/>
      <c r="H40" s="13"/>
      <c r="I40" s="13"/>
      <c r="J40" s="13"/>
      <c r="K40" s="14"/>
      <c r="L40" s="13"/>
      <c r="M40" s="14"/>
      <c r="N40" s="15">
        <f t="shared" si="2"/>
        <v>0</v>
      </c>
      <c r="O40" s="10">
        <v>1900</v>
      </c>
      <c r="P40" s="76"/>
      <c r="Q40" s="76">
        <f t="shared" si="3"/>
        <v>1900</v>
      </c>
      <c r="R40" s="70"/>
    </row>
    <row r="41" spans="1:18">
      <c r="A41" s="12" t="s">
        <v>61</v>
      </c>
      <c r="B41" s="13"/>
      <c r="C41" s="14"/>
      <c r="D41" s="13"/>
      <c r="E41" s="14"/>
      <c r="F41" s="13"/>
      <c r="G41" s="14"/>
      <c r="H41" s="13"/>
      <c r="I41" s="14"/>
      <c r="J41" s="13"/>
      <c r="K41" s="14"/>
      <c r="L41" s="13"/>
      <c r="M41" s="14"/>
      <c r="N41" s="15">
        <f t="shared" si="2"/>
        <v>0</v>
      </c>
      <c r="O41" s="10">
        <v>1900</v>
      </c>
      <c r="P41" s="76"/>
      <c r="Q41" s="76">
        <f t="shared" si="3"/>
        <v>1900</v>
      </c>
      <c r="R41" s="71" t="s">
        <v>62</v>
      </c>
    </row>
    <row r="42" spans="1:18">
      <c r="A42" s="12" t="s">
        <v>63</v>
      </c>
      <c r="B42" s="13"/>
      <c r="C42" s="14"/>
      <c r="D42" s="13"/>
      <c r="E42" s="14"/>
      <c r="F42" s="13"/>
      <c r="G42" s="14"/>
      <c r="H42" s="13"/>
      <c r="I42" s="14"/>
      <c r="J42" s="74"/>
      <c r="K42" s="14"/>
      <c r="L42" s="13"/>
      <c r="M42" s="14"/>
      <c r="N42" s="15">
        <f t="shared" si="2"/>
        <v>0</v>
      </c>
      <c r="O42" s="10">
        <v>1900</v>
      </c>
      <c r="P42" s="76"/>
      <c r="Q42" s="76">
        <f t="shared" si="3"/>
        <v>1900</v>
      </c>
      <c r="R42" s="70"/>
    </row>
    <row r="43" spans="1:18">
      <c r="A43" s="12" t="s">
        <v>64</v>
      </c>
      <c r="B43" s="13"/>
      <c r="C43" s="14"/>
      <c r="D43" s="13"/>
      <c r="E43" s="14"/>
      <c r="F43" s="13"/>
      <c r="G43" s="14"/>
      <c r="H43" s="13"/>
      <c r="I43" s="14"/>
      <c r="J43" s="13"/>
      <c r="K43" s="14"/>
      <c r="L43" s="13"/>
      <c r="M43" s="14"/>
      <c r="N43" s="15">
        <f t="shared" si="2"/>
        <v>0</v>
      </c>
      <c r="O43" s="10">
        <v>1900</v>
      </c>
      <c r="P43" s="76"/>
      <c r="Q43" s="76">
        <f t="shared" si="3"/>
        <v>1900</v>
      </c>
      <c r="R43" s="70"/>
    </row>
    <row r="44" spans="1:18">
      <c r="A44" s="12" t="s">
        <v>65</v>
      </c>
      <c r="B44" s="13"/>
      <c r="C44" s="14"/>
      <c r="D44" s="13"/>
      <c r="E44" s="14"/>
      <c r="F44" s="13"/>
      <c r="G44" s="14"/>
      <c r="H44" s="13"/>
      <c r="I44" s="14"/>
      <c r="J44" s="13"/>
      <c r="K44" s="14"/>
      <c r="L44" s="13"/>
      <c r="M44" s="14"/>
      <c r="N44" s="15">
        <f t="shared" si="2"/>
        <v>0</v>
      </c>
      <c r="O44" s="10">
        <v>1900</v>
      </c>
      <c r="P44" s="76"/>
      <c r="Q44" s="76">
        <f t="shared" si="3"/>
        <v>1900</v>
      </c>
      <c r="R44" s="71"/>
    </row>
    <row r="45" spans="1:18" s="34" customFormat="1" ht="17.25">
      <c r="A45" s="12" t="s">
        <v>66</v>
      </c>
      <c r="B45" s="13"/>
      <c r="C45" s="14"/>
      <c r="D45" s="13"/>
      <c r="E45" s="14"/>
      <c r="F45" s="13"/>
      <c r="G45" s="14"/>
      <c r="H45" s="13"/>
      <c r="I45" s="14"/>
      <c r="J45" s="13"/>
      <c r="K45" s="14"/>
      <c r="L45" s="13"/>
      <c r="M45" s="14"/>
      <c r="N45" s="15">
        <f t="shared" si="2"/>
        <v>0</v>
      </c>
      <c r="O45" s="10">
        <v>550</v>
      </c>
      <c r="P45" s="76"/>
      <c r="Q45" s="76">
        <f t="shared" si="3"/>
        <v>550</v>
      </c>
      <c r="R45" s="72"/>
    </row>
    <row r="46" spans="1:18">
      <c r="A46" s="12" t="s">
        <v>67</v>
      </c>
      <c r="B46" s="13"/>
      <c r="C46" s="14"/>
      <c r="D46" s="13"/>
      <c r="E46" s="14"/>
      <c r="F46" s="13"/>
      <c r="G46" s="14"/>
      <c r="H46" s="13"/>
      <c r="I46" s="14"/>
      <c r="J46" s="13"/>
      <c r="K46" s="14"/>
      <c r="L46" s="13"/>
      <c r="M46" s="14"/>
      <c r="N46" s="15">
        <f t="shared" si="2"/>
        <v>0</v>
      </c>
      <c r="O46" s="10">
        <v>1200</v>
      </c>
      <c r="P46" s="76"/>
      <c r="Q46" s="76">
        <f t="shared" si="3"/>
        <v>1200</v>
      </c>
      <c r="R46" s="70"/>
    </row>
    <row r="47" spans="1:18">
      <c r="A47" s="12" t="s">
        <v>68</v>
      </c>
      <c r="B47" s="13"/>
      <c r="C47" s="14"/>
      <c r="D47" s="13"/>
      <c r="E47" s="14"/>
      <c r="F47" s="13"/>
      <c r="G47" s="14"/>
      <c r="H47" s="13"/>
      <c r="I47" s="14"/>
      <c r="J47" s="13"/>
      <c r="K47" s="14"/>
      <c r="L47" s="13"/>
      <c r="M47" s="14"/>
      <c r="N47" s="15">
        <f t="shared" si="2"/>
        <v>0</v>
      </c>
      <c r="O47" s="10">
        <v>4250</v>
      </c>
      <c r="P47" s="76"/>
      <c r="Q47" s="76">
        <f t="shared" si="3"/>
        <v>4250</v>
      </c>
      <c r="R47" s="70"/>
    </row>
    <row r="48" spans="1:18">
      <c r="A48" s="18" t="s">
        <v>69</v>
      </c>
      <c r="B48" s="13"/>
      <c r="C48" s="14"/>
      <c r="D48" s="13"/>
      <c r="E48" s="14"/>
      <c r="F48" s="13"/>
      <c r="G48" s="14"/>
      <c r="H48" s="13"/>
      <c r="I48" s="14"/>
      <c r="J48" s="13"/>
      <c r="K48" s="14"/>
      <c r="L48" s="13"/>
      <c r="M48" s="14"/>
      <c r="N48" s="15">
        <f t="shared" si="2"/>
        <v>0</v>
      </c>
      <c r="O48" s="10">
        <v>250</v>
      </c>
      <c r="P48" s="76"/>
      <c r="Q48" s="76">
        <f t="shared" si="3"/>
        <v>250</v>
      </c>
      <c r="R48" s="70"/>
    </row>
    <row r="49" spans="1:18">
      <c r="A49" s="18" t="s">
        <v>70</v>
      </c>
      <c r="B49" s="13"/>
      <c r="C49" s="14"/>
      <c r="D49" s="13"/>
      <c r="E49" s="14"/>
      <c r="F49" s="13"/>
      <c r="G49" s="14"/>
      <c r="H49" s="13"/>
      <c r="I49" s="14"/>
      <c r="J49" s="13"/>
      <c r="K49" s="14"/>
      <c r="L49" s="13"/>
      <c r="M49" s="14"/>
      <c r="N49" s="15">
        <f t="shared" si="2"/>
        <v>0</v>
      </c>
      <c r="O49" s="10">
        <v>500</v>
      </c>
      <c r="P49" s="76"/>
      <c r="Q49" s="76">
        <f t="shared" si="3"/>
        <v>500</v>
      </c>
      <c r="R49" s="70"/>
    </row>
    <row r="50" spans="1:18">
      <c r="A50" s="18" t="s">
        <v>71</v>
      </c>
      <c r="B50" s="125"/>
      <c r="C50" s="126"/>
      <c r="D50" s="125"/>
      <c r="E50" s="126"/>
      <c r="F50" s="125"/>
      <c r="G50" s="126"/>
      <c r="H50" s="125"/>
      <c r="I50" s="126"/>
      <c r="J50" s="125"/>
      <c r="K50" s="126"/>
      <c r="L50" s="125"/>
      <c r="M50" s="126"/>
      <c r="N50" s="15">
        <f t="shared" si="2"/>
        <v>0</v>
      </c>
      <c r="O50" s="10">
        <f>10*125</f>
        <v>1250</v>
      </c>
      <c r="P50" s="76"/>
      <c r="Q50" s="76">
        <f t="shared" si="3"/>
        <v>1250</v>
      </c>
      <c r="R50" s="70"/>
    </row>
    <row r="51" spans="1:18">
      <c r="A51" s="12" t="s">
        <v>72</v>
      </c>
      <c r="B51" s="13"/>
      <c r="C51" s="14">
        <v>335</v>
      </c>
      <c r="D51" s="13"/>
      <c r="E51" s="14"/>
      <c r="F51" s="13"/>
      <c r="G51" s="14"/>
      <c r="H51" s="13"/>
      <c r="I51" s="14"/>
      <c r="J51" s="13"/>
      <c r="K51" s="14"/>
      <c r="L51" s="13"/>
      <c r="M51" s="14"/>
      <c r="N51" s="15">
        <f t="shared" si="2"/>
        <v>335</v>
      </c>
      <c r="O51" s="10">
        <v>375</v>
      </c>
      <c r="P51" s="76"/>
      <c r="Q51" s="76">
        <f t="shared" si="3"/>
        <v>40</v>
      </c>
      <c r="R51" s="70"/>
    </row>
    <row r="52" spans="1:18">
      <c r="A52" s="12" t="s">
        <v>73</v>
      </c>
      <c r="B52" s="13"/>
      <c r="C52" s="14"/>
      <c r="D52" s="13"/>
      <c r="E52" s="14"/>
      <c r="F52" s="13"/>
      <c r="G52" s="14"/>
      <c r="H52" s="13"/>
      <c r="I52" s="14"/>
      <c r="J52" s="13"/>
      <c r="K52" s="14"/>
      <c r="L52" s="13"/>
      <c r="M52" s="14"/>
      <c r="N52" s="15">
        <f t="shared" si="2"/>
        <v>0</v>
      </c>
      <c r="O52" s="10">
        <v>150</v>
      </c>
      <c r="P52" s="76"/>
      <c r="Q52" s="76">
        <f t="shared" si="3"/>
        <v>150</v>
      </c>
      <c r="R52" s="70"/>
    </row>
    <row r="53" spans="1:18">
      <c r="A53" s="12" t="s">
        <v>74</v>
      </c>
      <c r="B53" s="13"/>
      <c r="C53" s="14"/>
      <c r="D53" s="13"/>
      <c r="E53" s="14"/>
      <c r="F53" s="13"/>
      <c r="G53" s="14"/>
      <c r="H53" s="13"/>
      <c r="I53" s="14"/>
      <c r="J53" s="13"/>
      <c r="K53" s="14"/>
      <c r="L53" s="13"/>
      <c r="M53" s="14"/>
      <c r="N53" s="15">
        <f t="shared" si="2"/>
        <v>0</v>
      </c>
      <c r="O53" s="10">
        <v>500</v>
      </c>
      <c r="P53" s="76"/>
      <c r="Q53" s="76">
        <f t="shared" si="3"/>
        <v>500</v>
      </c>
      <c r="R53" s="70"/>
    </row>
    <row r="54" spans="1:18">
      <c r="A54" s="12" t="s">
        <v>75</v>
      </c>
      <c r="B54" s="13"/>
      <c r="C54" s="14"/>
      <c r="D54" s="13"/>
      <c r="E54" s="14"/>
      <c r="F54" s="13"/>
      <c r="G54" s="14"/>
      <c r="H54" s="13"/>
      <c r="I54" s="14"/>
      <c r="J54" s="13"/>
      <c r="K54" s="14"/>
      <c r="L54" s="13"/>
      <c r="M54" s="14"/>
      <c r="N54" s="15">
        <f t="shared" si="2"/>
        <v>0</v>
      </c>
      <c r="O54" s="10">
        <v>1000</v>
      </c>
      <c r="P54" s="76"/>
      <c r="Q54" s="76">
        <f t="shared" si="3"/>
        <v>1000</v>
      </c>
      <c r="R54" s="70"/>
    </row>
    <row r="55" spans="1:18">
      <c r="A55" s="12" t="s">
        <v>76</v>
      </c>
      <c r="B55" s="13"/>
      <c r="C55" s="14"/>
      <c r="D55" s="13"/>
      <c r="E55" s="14"/>
      <c r="F55" s="13"/>
      <c r="G55" s="14"/>
      <c r="H55" s="13"/>
      <c r="I55" s="14"/>
      <c r="J55" s="13"/>
      <c r="K55" s="14"/>
      <c r="L55" s="13"/>
      <c r="M55" s="14"/>
      <c r="N55" s="15">
        <f t="shared" si="2"/>
        <v>0</v>
      </c>
      <c r="O55" s="10">
        <v>500</v>
      </c>
      <c r="P55" s="76"/>
      <c r="Q55" s="76">
        <f t="shared" si="3"/>
        <v>500</v>
      </c>
      <c r="R55" s="70"/>
    </row>
    <row r="56" spans="1:18">
      <c r="A56" s="18" t="s">
        <v>77</v>
      </c>
      <c r="B56" s="13"/>
      <c r="C56" s="14"/>
      <c r="D56" s="13"/>
      <c r="E56" s="14"/>
      <c r="F56" s="13"/>
      <c r="G56" s="14"/>
      <c r="H56" s="13"/>
      <c r="I56" s="14"/>
      <c r="J56" s="13"/>
      <c r="K56" s="14"/>
      <c r="L56" s="13"/>
      <c r="M56" s="14"/>
      <c r="N56" s="15">
        <f>SUM(B56:M56)</f>
        <v>0</v>
      </c>
      <c r="O56" s="10">
        <v>300</v>
      </c>
      <c r="P56" s="76"/>
      <c r="Q56" s="76">
        <f t="shared" si="3"/>
        <v>300</v>
      </c>
      <c r="R56" s="70"/>
    </row>
    <row r="57" spans="1:18">
      <c r="A57" s="18" t="s">
        <v>78</v>
      </c>
      <c r="B57" s="13"/>
      <c r="C57" s="14"/>
      <c r="D57" s="13"/>
      <c r="E57" s="14"/>
      <c r="F57" s="13"/>
      <c r="G57" s="14"/>
      <c r="H57" s="13"/>
      <c r="I57" s="14"/>
      <c r="J57" s="13"/>
      <c r="K57" s="14"/>
      <c r="L57" s="13"/>
      <c r="M57" s="14"/>
      <c r="N57" s="15">
        <f t="shared" si="2"/>
        <v>0</v>
      </c>
      <c r="O57" s="10">
        <v>450</v>
      </c>
      <c r="P57" s="76"/>
      <c r="Q57" s="76">
        <f t="shared" si="3"/>
        <v>450</v>
      </c>
      <c r="R57" s="70"/>
    </row>
    <row r="58" spans="1:18">
      <c r="A58" s="18" t="s">
        <v>79</v>
      </c>
      <c r="B58" s="13"/>
      <c r="C58" s="14"/>
      <c r="D58" s="13"/>
      <c r="E58" s="14"/>
      <c r="F58" s="13"/>
      <c r="G58" s="14"/>
      <c r="H58" s="13"/>
      <c r="I58" s="14"/>
      <c r="J58" s="13"/>
      <c r="K58" s="14"/>
      <c r="L58" s="13"/>
      <c r="M58" s="14"/>
      <c r="N58" s="15">
        <f>SUM(B58:M58)</f>
        <v>0</v>
      </c>
      <c r="O58" s="10">
        <v>550</v>
      </c>
      <c r="P58" s="76"/>
      <c r="Q58" s="76">
        <f t="shared" si="3"/>
        <v>550</v>
      </c>
      <c r="R58" s="70"/>
    </row>
    <row r="59" spans="1:18">
      <c r="A59" s="12" t="s">
        <v>80</v>
      </c>
      <c r="B59" s="13"/>
      <c r="C59" s="14">
        <f>1801.65+410.94</f>
        <v>2212.59</v>
      </c>
      <c r="D59" s="13"/>
      <c r="E59" s="123"/>
      <c r="F59" s="13"/>
      <c r="G59" s="14"/>
      <c r="H59" s="13"/>
      <c r="I59" s="14"/>
      <c r="J59" s="13"/>
      <c r="K59" s="14"/>
      <c r="L59" s="13"/>
      <c r="M59" s="14"/>
      <c r="N59" s="15">
        <f t="shared" si="2"/>
        <v>2212.59</v>
      </c>
      <c r="O59" s="10">
        <v>7000</v>
      </c>
      <c r="P59" s="142"/>
      <c r="Q59" s="76">
        <f t="shared" si="3"/>
        <v>4787.41</v>
      </c>
      <c r="R59" s="70" t="s">
        <v>81</v>
      </c>
    </row>
    <row r="60" spans="1:18" s="34" customFormat="1">
      <c r="A60" s="12" t="s">
        <v>82</v>
      </c>
      <c r="B60" s="13"/>
      <c r="C60" s="14"/>
      <c r="D60" s="13"/>
      <c r="E60" s="14"/>
      <c r="F60" s="13"/>
      <c r="G60" s="14"/>
      <c r="H60" s="13"/>
      <c r="I60" s="14"/>
      <c r="J60" s="13"/>
      <c r="K60" s="14"/>
      <c r="L60" s="13"/>
      <c r="M60" s="14"/>
      <c r="N60" s="15">
        <f t="shared" si="2"/>
        <v>0</v>
      </c>
      <c r="O60" s="10">
        <v>500</v>
      </c>
      <c r="P60" s="76"/>
      <c r="Q60" s="76">
        <f t="shared" si="3"/>
        <v>500</v>
      </c>
      <c r="R60" s="70"/>
    </row>
    <row r="61" spans="1:18" s="34" customFormat="1">
      <c r="A61" s="12" t="s">
        <v>83</v>
      </c>
      <c r="B61" s="13"/>
      <c r="C61" s="14"/>
      <c r="D61" s="13"/>
      <c r="E61" s="14"/>
      <c r="F61" s="13"/>
      <c r="G61" s="14"/>
      <c r="H61" s="13"/>
      <c r="I61" s="14"/>
      <c r="J61" s="13"/>
      <c r="K61" s="14"/>
      <c r="L61" s="13"/>
      <c r="M61" s="14"/>
      <c r="N61" s="15">
        <f t="shared" si="2"/>
        <v>0</v>
      </c>
      <c r="O61" s="10">
        <v>1000</v>
      </c>
      <c r="P61" s="76"/>
      <c r="Q61" s="76">
        <f t="shared" si="3"/>
        <v>1000</v>
      </c>
      <c r="R61" s="70" t="s">
        <v>35</v>
      </c>
    </row>
    <row r="62" spans="1:18" s="34" customFormat="1">
      <c r="A62" s="12" t="s">
        <v>84</v>
      </c>
      <c r="B62" s="13"/>
      <c r="C62" s="14"/>
      <c r="D62" s="13"/>
      <c r="E62" s="14"/>
      <c r="F62" s="13"/>
      <c r="G62" s="14"/>
      <c r="H62" s="13"/>
      <c r="I62" s="14"/>
      <c r="J62" s="13"/>
      <c r="K62" s="14"/>
      <c r="L62" s="13"/>
      <c r="M62" s="14"/>
      <c r="N62" s="15">
        <f t="shared" si="2"/>
        <v>0</v>
      </c>
      <c r="O62" s="10">
        <v>500</v>
      </c>
      <c r="P62" s="76"/>
      <c r="Q62" s="76">
        <f t="shared" si="3"/>
        <v>500</v>
      </c>
      <c r="R62" s="70" t="s">
        <v>35</v>
      </c>
    </row>
    <row r="63" spans="1:18">
      <c r="A63" s="12" t="s">
        <v>85</v>
      </c>
      <c r="B63" s="13"/>
      <c r="C63" s="14"/>
      <c r="D63" s="13"/>
      <c r="E63" s="14"/>
      <c r="F63" s="13"/>
      <c r="G63" s="14"/>
      <c r="H63" s="13"/>
      <c r="I63" s="14"/>
      <c r="J63" s="13"/>
      <c r="K63" s="14"/>
      <c r="L63" s="13"/>
      <c r="M63" s="14"/>
      <c r="N63" s="15">
        <f t="shared" si="2"/>
        <v>0</v>
      </c>
      <c r="O63" s="10">
        <v>500</v>
      </c>
      <c r="P63" s="76"/>
      <c r="Q63" s="76">
        <f t="shared" si="3"/>
        <v>500</v>
      </c>
      <c r="R63" s="70"/>
    </row>
    <row r="64" spans="1:18">
      <c r="A64" s="18" t="s">
        <v>86</v>
      </c>
      <c r="B64" s="13"/>
      <c r="C64" s="14"/>
      <c r="D64" s="13"/>
      <c r="E64" s="14"/>
      <c r="F64" s="13"/>
      <c r="G64" s="14"/>
      <c r="H64" s="13"/>
      <c r="I64" s="14"/>
      <c r="J64" s="13"/>
      <c r="K64" s="14"/>
      <c r="L64" s="13"/>
      <c r="M64" s="14"/>
      <c r="N64" s="15">
        <f>SUM(B64:M64)</f>
        <v>0</v>
      </c>
      <c r="O64" s="10">
        <f>(1100*3)+(125*9)+(50*10)-700</f>
        <v>4225</v>
      </c>
      <c r="P64" s="76">
        <f>O64+N15</f>
        <v>4225</v>
      </c>
      <c r="Q64" s="76">
        <f>P64-N64</f>
        <v>4225</v>
      </c>
      <c r="R64" s="70"/>
    </row>
    <row r="65" spans="1:22">
      <c r="A65" s="12" t="s">
        <v>87</v>
      </c>
      <c r="B65" s="13"/>
      <c r="C65" s="14"/>
      <c r="D65" s="13"/>
      <c r="E65" s="14"/>
      <c r="F65" s="13"/>
      <c r="G65" s="14"/>
      <c r="H65" s="13"/>
      <c r="I65" s="14"/>
      <c r="J65" s="13"/>
      <c r="K65" s="14"/>
      <c r="L65" s="13"/>
      <c r="M65" s="14"/>
      <c r="N65" s="15">
        <f>SUM(B65:M65)</f>
        <v>0</v>
      </c>
      <c r="O65" s="10">
        <f>750</f>
        <v>750</v>
      </c>
      <c r="P65" s="76"/>
      <c r="Q65" s="76">
        <f>O65-N65</f>
        <v>750</v>
      </c>
      <c r="R65" s="70"/>
    </row>
    <row r="66" spans="1:22">
      <c r="A66" s="12" t="s">
        <v>88</v>
      </c>
      <c r="B66" s="13"/>
      <c r="C66" s="14"/>
      <c r="D66" s="13"/>
      <c r="E66" s="14"/>
      <c r="F66" s="13"/>
      <c r="G66" s="14"/>
      <c r="H66" s="13"/>
      <c r="I66" s="14"/>
      <c r="J66" s="13"/>
      <c r="K66" s="14"/>
      <c r="L66" s="13"/>
      <c r="M66" s="14"/>
      <c r="N66" s="15">
        <f t="shared" si="2"/>
        <v>0</v>
      </c>
      <c r="O66" s="10">
        <v>140</v>
      </c>
      <c r="P66" s="76"/>
      <c r="Q66" s="76">
        <f t="shared" si="3"/>
        <v>140</v>
      </c>
      <c r="R66" s="70"/>
    </row>
    <row r="67" spans="1:22">
      <c r="A67" s="12" t="s">
        <v>89</v>
      </c>
      <c r="B67" s="13"/>
      <c r="C67" s="14"/>
      <c r="D67" s="13"/>
      <c r="E67" s="14"/>
      <c r="F67" s="13"/>
      <c r="G67" s="14"/>
      <c r="H67" s="13"/>
      <c r="I67" s="14"/>
      <c r="J67" s="13"/>
      <c r="K67" s="14"/>
      <c r="L67" s="13"/>
      <c r="M67" s="14"/>
      <c r="N67" s="15">
        <f>SUM(B67:M67)</f>
        <v>0</v>
      </c>
      <c r="O67" s="10">
        <v>8250</v>
      </c>
      <c r="P67" s="76"/>
      <c r="Q67" s="76">
        <f t="shared" si="3"/>
        <v>8250</v>
      </c>
      <c r="R67" s="124"/>
    </row>
    <row r="68" spans="1:22">
      <c r="A68" s="12" t="s">
        <v>90</v>
      </c>
      <c r="B68" s="13"/>
      <c r="C68" s="14"/>
      <c r="D68" s="13"/>
      <c r="E68" s="14"/>
      <c r="F68" s="13"/>
      <c r="G68" s="14"/>
      <c r="H68" s="13"/>
      <c r="I68" s="14"/>
      <c r="J68" s="13"/>
      <c r="K68" s="14"/>
      <c r="L68" s="13"/>
      <c r="M68" s="14"/>
      <c r="N68" s="15">
        <f t="shared" si="2"/>
        <v>0</v>
      </c>
      <c r="O68" s="10">
        <v>1000</v>
      </c>
      <c r="P68" s="76"/>
      <c r="Q68" s="76">
        <f t="shared" si="3"/>
        <v>1000</v>
      </c>
      <c r="R68" s="70"/>
    </row>
    <row r="69" spans="1:22">
      <c r="A69" s="133" t="s">
        <v>91</v>
      </c>
      <c r="B69" s="13"/>
      <c r="C69" s="14"/>
      <c r="D69" s="13"/>
      <c r="E69" s="14"/>
      <c r="F69" s="13"/>
      <c r="G69" s="14"/>
      <c r="H69" s="13"/>
      <c r="I69" s="14"/>
      <c r="J69" s="13"/>
      <c r="K69" s="14"/>
      <c r="L69" s="13"/>
      <c r="M69" s="14"/>
      <c r="N69" s="15">
        <f t="shared" si="2"/>
        <v>0</v>
      </c>
      <c r="O69" s="10">
        <v>0</v>
      </c>
      <c r="P69" s="76"/>
      <c r="Q69" s="76">
        <f t="shared" si="3"/>
        <v>0</v>
      </c>
      <c r="R69" s="70" t="s">
        <v>92</v>
      </c>
    </row>
    <row r="70" spans="1:22">
      <c r="A70" s="12" t="s">
        <v>93</v>
      </c>
      <c r="B70" s="13"/>
      <c r="C70" s="14"/>
      <c r="D70" s="13"/>
      <c r="E70" s="14"/>
      <c r="F70" s="13"/>
      <c r="G70" s="14"/>
      <c r="H70" s="13"/>
      <c r="I70" s="14"/>
      <c r="J70" s="13"/>
      <c r="K70" s="14"/>
      <c r="L70" s="13"/>
      <c r="M70" s="14"/>
      <c r="N70" s="15">
        <f>SUM(B70:M70)</f>
        <v>0</v>
      </c>
      <c r="O70" s="10">
        <v>150</v>
      </c>
      <c r="P70" s="76"/>
      <c r="Q70" s="76">
        <f t="shared" si="3"/>
        <v>150</v>
      </c>
      <c r="R70" s="70"/>
    </row>
    <row r="71" spans="1:22" ht="15.75" thickBot="1">
      <c r="A71" s="20"/>
      <c r="B71" s="21"/>
      <c r="C71" s="22"/>
      <c r="D71" s="21"/>
      <c r="E71" s="22"/>
      <c r="F71" s="21"/>
      <c r="G71" s="22"/>
      <c r="H71" s="21"/>
      <c r="I71" s="22"/>
      <c r="J71" s="21"/>
      <c r="K71" s="22"/>
      <c r="L71" s="21"/>
      <c r="M71" s="22"/>
      <c r="N71" s="23"/>
      <c r="O71" s="24"/>
      <c r="P71" s="76"/>
      <c r="Q71" s="76"/>
      <c r="R71" s="70"/>
    </row>
    <row r="72" spans="1:22">
      <c r="A72" s="37" t="s">
        <v>94</v>
      </c>
      <c r="B72" s="38">
        <f t="shared" ref="B72:M72" si="4">SUM(B19:B71)</f>
        <v>0</v>
      </c>
      <c r="C72" s="39">
        <f t="shared" si="4"/>
        <v>3090.92</v>
      </c>
      <c r="D72" s="38">
        <f t="shared" si="4"/>
        <v>0</v>
      </c>
      <c r="E72" s="39">
        <f t="shared" si="4"/>
        <v>0</v>
      </c>
      <c r="F72" s="38">
        <f t="shared" si="4"/>
        <v>0</v>
      </c>
      <c r="G72" s="39">
        <f t="shared" si="4"/>
        <v>0</v>
      </c>
      <c r="H72" s="38">
        <f t="shared" si="4"/>
        <v>0</v>
      </c>
      <c r="I72" s="39">
        <f t="shared" si="4"/>
        <v>0</v>
      </c>
      <c r="J72" s="38">
        <f t="shared" si="4"/>
        <v>0</v>
      </c>
      <c r="K72" s="39">
        <f t="shared" si="4"/>
        <v>0</v>
      </c>
      <c r="L72" s="38">
        <f t="shared" si="4"/>
        <v>0</v>
      </c>
      <c r="M72" s="39">
        <f t="shared" si="4"/>
        <v>0</v>
      </c>
      <c r="N72" s="40">
        <f>SUM(N19:N71)</f>
        <v>3090.92</v>
      </c>
      <c r="O72" s="41">
        <f>SUM(O19:O71)</f>
        <v>71840</v>
      </c>
      <c r="P72" s="77"/>
      <c r="Q72" s="77"/>
      <c r="R72" s="116"/>
      <c r="S72" s="117"/>
    </row>
    <row r="73" spans="1:22">
      <c r="A73" s="42" t="s">
        <v>95</v>
      </c>
      <c r="B73" s="30"/>
      <c r="C73" s="43"/>
      <c r="D73" s="30"/>
      <c r="E73" s="43"/>
      <c r="F73" s="30"/>
      <c r="G73" s="43"/>
      <c r="H73" s="30"/>
      <c r="I73" s="43"/>
      <c r="J73" s="30"/>
      <c r="K73" s="43"/>
      <c r="L73" s="30"/>
      <c r="M73" s="43"/>
      <c r="N73" s="44">
        <f>N17-N72</f>
        <v>-3090.92</v>
      </c>
      <c r="O73" s="45">
        <f>O17-O72</f>
        <v>-24990</v>
      </c>
      <c r="P73" s="78"/>
      <c r="Q73" s="78"/>
    </row>
    <row r="74" spans="1:22" s="11" customFormat="1">
      <c r="A74" s="46" t="s">
        <v>96</v>
      </c>
      <c r="B74" s="30"/>
      <c r="C74" s="43"/>
      <c r="D74" s="30"/>
      <c r="E74" s="43"/>
      <c r="F74" s="30"/>
      <c r="G74" s="43"/>
      <c r="H74" s="30"/>
      <c r="I74" s="43"/>
      <c r="J74" s="30"/>
      <c r="K74" s="43"/>
      <c r="L74" s="30"/>
      <c r="M74" s="43"/>
      <c r="N74" s="44"/>
      <c r="O74" s="47"/>
      <c r="P74" s="80"/>
      <c r="Q74" s="79"/>
      <c r="R74" s="116"/>
      <c r="S74"/>
      <c r="T74"/>
      <c r="U74"/>
    </row>
    <row r="75" spans="1:22" s="11" customFormat="1">
      <c r="A75" s="48" t="s">
        <v>97</v>
      </c>
      <c r="B75" s="49">
        <f>1.1+1.45</f>
        <v>2.5499999999999998</v>
      </c>
      <c r="C75" s="50"/>
      <c r="D75" s="49"/>
      <c r="E75" s="50"/>
      <c r="F75" s="49"/>
      <c r="G75" s="50"/>
      <c r="H75" s="49"/>
      <c r="I75" s="50"/>
      <c r="J75" s="49"/>
      <c r="K75" s="50"/>
      <c r="L75" s="30"/>
      <c r="M75" s="50"/>
      <c r="N75" s="51">
        <f>SUM(B75:M75)</f>
        <v>2.5499999999999998</v>
      </c>
      <c r="O75" s="52">
        <v>30</v>
      </c>
      <c r="P75" s="80"/>
      <c r="Q75" s="80"/>
      <c r="R75"/>
      <c r="S75"/>
      <c r="T75"/>
      <c r="U75"/>
    </row>
    <row r="76" spans="1:22" s="11" customFormat="1">
      <c r="A76" s="53" t="s">
        <v>98</v>
      </c>
      <c r="B76" s="49">
        <f>11.96+5.76+6.15</f>
        <v>23.869999999999997</v>
      </c>
      <c r="C76" s="50"/>
      <c r="D76" s="49"/>
      <c r="E76" s="50"/>
      <c r="F76" s="49"/>
      <c r="G76" s="50"/>
      <c r="H76" s="49"/>
      <c r="I76" s="50"/>
      <c r="J76" s="49"/>
      <c r="K76" s="50"/>
      <c r="L76" s="49"/>
      <c r="M76" s="50"/>
      <c r="N76" s="51">
        <f>SUM(B76:M76)</f>
        <v>23.869999999999997</v>
      </c>
      <c r="O76" s="52">
        <v>200</v>
      </c>
      <c r="Q76" s="115"/>
      <c r="R76" s="117"/>
      <c r="S76"/>
      <c r="T76"/>
      <c r="U76"/>
      <c r="V76"/>
    </row>
    <row r="77" spans="1:22" s="11" customFormat="1">
      <c r="A77" s="54" t="s">
        <v>99</v>
      </c>
      <c r="B77" s="55"/>
      <c r="C77" s="56"/>
      <c r="D77" s="55"/>
      <c r="E77" s="56"/>
      <c r="F77" s="55"/>
      <c r="G77" s="56"/>
      <c r="H77" s="55"/>
      <c r="I77" s="56"/>
      <c r="J77" s="55"/>
      <c r="K77" s="56"/>
      <c r="L77" s="55"/>
      <c r="M77" s="56"/>
      <c r="N77" s="57">
        <f>N75+N76</f>
        <v>26.419999999999998</v>
      </c>
      <c r="O77" s="58">
        <f>SUM(O75:O76)</f>
        <v>230</v>
      </c>
      <c r="P77" s="78"/>
      <c r="Q77" s="78"/>
      <c r="R77"/>
      <c r="S77"/>
      <c r="T77"/>
      <c r="U77"/>
      <c r="V77"/>
    </row>
    <row r="78" spans="1:22" s="11" customFormat="1" ht="15.75" thickBot="1">
      <c r="A78" s="59" t="s">
        <v>100</v>
      </c>
      <c r="B78" s="60"/>
      <c r="C78" s="61"/>
      <c r="D78" s="60"/>
      <c r="E78" s="61"/>
      <c r="F78" s="60"/>
      <c r="G78" s="61"/>
      <c r="H78" s="60"/>
      <c r="I78" s="61"/>
      <c r="J78" s="60"/>
      <c r="K78" s="61"/>
      <c r="L78" s="60"/>
      <c r="M78" s="61"/>
      <c r="N78" s="62">
        <f>N73+N77</f>
        <v>-3064.5</v>
      </c>
      <c r="O78" s="63">
        <f>(O73)+(O77)</f>
        <v>-24760</v>
      </c>
      <c r="P78" s="78"/>
      <c r="Q78" s="78"/>
      <c r="R78" s="117"/>
      <c r="S78"/>
      <c r="T78"/>
      <c r="U78"/>
      <c r="V78"/>
    </row>
    <row r="79" spans="1:22" s="11" customFormat="1" ht="21" customHeight="1" thickBot="1">
      <c r="A79" s="64"/>
      <c r="B79" s="65"/>
      <c r="C79" s="65"/>
      <c r="D79" s="65"/>
      <c r="E79" s="65"/>
      <c r="F79" s="65"/>
      <c r="G79" s="65"/>
      <c r="H79" s="65"/>
      <c r="I79" s="65"/>
      <c r="J79" s="65"/>
      <c r="K79" s="65"/>
      <c r="L79" s="65"/>
      <c r="M79" s="65"/>
      <c r="N79" s="65"/>
      <c r="O79" s="66"/>
      <c r="P79" s="81"/>
      <c r="Q79" s="81"/>
      <c r="R79"/>
      <c r="S79"/>
      <c r="T79"/>
      <c r="U79"/>
    </row>
    <row r="80" spans="1:22" ht="15.75" thickBot="1">
      <c r="A80" s="146" t="s">
        <v>101</v>
      </c>
      <c r="B80" s="147"/>
      <c r="C80" s="148"/>
      <c r="E80" s="118" t="s">
        <v>102</v>
      </c>
      <c r="O80" s="135"/>
      <c r="P80" s="136"/>
      <c r="Q80" s="136"/>
    </row>
    <row r="81" spans="1:21" s="11" customFormat="1">
      <c r="A81" s="68" t="s">
        <v>103</v>
      </c>
      <c r="B81" s="149"/>
      <c r="C81" s="150"/>
      <c r="D81" s="16"/>
      <c r="E81" s="129"/>
      <c r="F81" s="130"/>
      <c r="G81" s="130"/>
      <c r="H81" s="130"/>
      <c r="I81" s="130"/>
      <c r="J81" s="130"/>
      <c r="K81" s="130"/>
      <c r="L81" s="130"/>
      <c r="M81" s="130"/>
      <c r="N81" s="130"/>
      <c r="O81" s="137"/>
      <c r="P81" s="136"/>
      <c r="Q81" s="136"/>
      <c r="R81"/>
      <c r="S81"/>
      <c r="T81"/>
      <c r="U81"/>
    </row>
    <row r="82" spans="1:21">
      <c r="A82" s="68" t="s">
        <v>104</v>
      </c>
      <c r="B82" s="149"/>
      <c r="C82" s="150"/>
      <c r="E82" s="129"/>
      <c r="F82" s="132"/>
      <c r="G82" s="130"/>
      <c r="H82" s="130"/>
      <c r="I82" s="130"/>
      <c r="J82" s="130"/>
      <c r="K82" s="130"/>
      <c r="L82" s="130"/>
      <c r="M82" s="130"/>
      <c r="N82" s="130"/>
      <c r="O82" s="137"/>
      <c r="P82" s="138"/>
      <c r="Q82" s="138"/>
    </row>
    <row r="83" spans="1:21" s="16" customFormat="1">
      <c r="A83" s="120" t="s">
        <v>105</v>
      </c>
      <c r="B83" s="149"/>
      <c r="C83" s="150"/>
      <c r="E83" s="119"/>
      <c r="L83" s="130"/>
      <c r="M83" s="130"/>
      <c r="N83" s="130"/>
      <c r="O83" s="137"/>
      <c r="P83" s="136"/>
      <c r="Q83" s="136"/>
      <c r="R83"/>
      <c r="S83"/>
      <c r="T83"/>
      <c r="U83"/>
    </row>
    <row r="84" spans="1:21">
      <c r="A84" s="120" t="s">
        <v>106</v>
      </c>
      <c r="B84" s="149"/>
      <c r="C84" s="150"/>
      <c r="E84" s="119"/>
      <c r="O84" s="135"/>
      <c r="P84" s="138"/>
      <c r="Q84" s="138"/>
    </row>
    <row r="85" spans="1:21" ht="15.75" thickBot="1">
      <c r="A85" s="121" t="s">
        <v>107</v>
      </c>
      <c r="B85" s="149"/>
      <c r="C85" s="150"/>
      <c r="E85" s="119"/>
      <c r="M85" s="130"/>
      <c r="N85" s="130"/>
      <c r="O85" s="137"/>
      <c r="P85" s="136"/>
      <c r="Q85" s="136"/>
    </row>
    <row r="86" spans="1:21" ht="15.75" thickBot="1">
      <c r="A86" s="122"/>
      <c r="B86" s="144">
        <f>SUM(B81:C85)</f>
        <v>0</v>
      </c>
      <c r="C86" s="145"/>
      <c r="E86" s="129"/>
      <c r="F86" s="129"/>
      <c r="G86" s="130"/>
      <c r="H86" s="130"/>
      <c r="I86" s="130"/>
      <c r="J86" s="130"/>
      <c r="K86" s="130"/>
      <c r="L86" s="130"/>
      <c r="M86" s="130"/>
      <c r="N86" s="130"/>
      <c r="O86" s="131"/>
    </row>
    <row r="87" spans="1:21">
      <c r="F87" s="119"/>
      <c r="L87" s="130"/>
      <c r="M87" s="130"/>
      <c r="N87" s="130"/>
      <c r="O87" s="131"/>
    </row>
    <row r="88" spans="1:21">
      <c r="E88" s="129"/>
      <c r="F88" s="129"/>
      <c r="G88" s="130"/>
      <c r="H88" s="130"/>
      <c r="I88" s="130"/>
      <c r="J88" s="130"/>
      <c r="K88" s="130"/>
      <c r="L88" s="130"/>
      <c r="M88" s="130"/>
      <c r="N88" s="130"/>
      <c r="O88" s="131"/>
    </row>
    <row r="89" spans="1:21">
      <c r="E89" s="129"/>
      <c r="F89" s="129"/>
      <c r="G89" s="130"/>
      <c r="H89" s="130"/>
      <c r="I89" s="130"/>
      <c r="J89" s="130"/>
    </row>
    <row r="90" spans="1:21">
      <c r="F90" s="119"/>
    </row>
    <row r="91" spans="1:21">
      <c r="F91" s="119"/>
      <c r="G91" s="119"/>
    </row>
    <row r="92" spans="1:21">
      <c r="G92" s="119"/>
    </row>
    <row r="93" spans="1:21">
      <c r="G93" s="119"/>
    </row>
  </sheetData>
  <mergeCells count="7">
    <mergeCell ref="B86:C86"/>
    <mergeCell ref="A80:C80"/>
    <mergeCell ref="B81:C81"/>
    <mergeCell ref="B82:C82"/>
    <mergeCell ref="B83:C83"/>
    <mergeCell ref="B84:C84"/>
    <mergeCell ref="B85:C85"/>
  </mergeCells>
  <printOptions horizontalCentered="1"/>
  <pageMargins left="0.2" right="0.2" top="0.5" bottom="0.25" header="0.3" footer="0.3"/>
  <pageSetup scale="60" orientation="portrait" r:id="rId1"/>
  <headerFooter>
    <oddHeader xml:space="preserve">&amp;L&amp;"-,Italic"&amp;9Printed by E. Davis on &amp;D&amp;CPTO Budget for the 2026-2027 School Year </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B3CC1-4A06-464D-BD37-EE7EA60EE01E}">
  <dimension ref="B2:I40"/>
  <sheetViews>
    <sheetView tabSelected="1" topLeftCell="A9" zoomScale="106" zoomScaleNormal="106" workbookViewId="0">
      <selection activeCell="C31" sqref="C31"/>
    </sheetView>
  </sheetViews>
  <sheetFormatPr defaultRowHeight="15"/>
  <cols>
    <col min="1" max="1" width="2.28515625" customWidth="1"/>
    <col min="2" max="2" width="13.28515625" bestFit="1" customWidth="1"/>
    <col min="3" max="3" width="20.7109375" customWidth="1"/>
    <col min="4" max="4" width="9.5703125" bestFit="1" customWidth="1"/>
    <col min="5" max="5" width="10.85546875" style="85" bestFit="1" customWidth="1"/>
    <col min="6" max="6" width="11.140625" style="85" bestFit="1" customWidth="1"/>
    <col min="7" max="7" width="9.85546875" bestFit="1" customWidth="1"/>
    <col min="8" max="8" width="11.28515625" customWidth="1"/>
  </cols>
  <sheetData>
    <row r="2" spans="2:9">
      <c r="B2" s="83"/>
      <c r="D2" s="84"/>
      <c r="F2" s="86"/>
      <c r="G2" s="87"/>
      <c r="H2" s="88">
        <f>75*3</f>
        <v>225</v>
      </c>
    </row>
    <row r="3" spans="2:9" s="94" customFormat="1" ht="41.25">
      <c r="B3" s="89" t="s">
        <v>108</v>
      </c>
      <c r="C3" s="89" t="s">
        <v>109</v>
      </c>
      <c r="D3" s="90" t="s">
        <v>29</v>
      </c>
      <c r="E3" s="91" t="s">
        <v>110</v>
      </c>
      <c r="F3" s="113" t="s">
        <v>31</v>
      </c>
      <c r="G3" s="92" t="s">
        <v>111</v>
      </c>
      <c r="H3" s="93" t="s">
        <v>112</v>
      </c>
    </row>
    <row r="4" spans="2:9">
      <c r="B4" s="95" t="s">
        <v>113</v>
      </c>
      <c r="C4" s="95" t="s">
        <v>114</v>
      </c>
      <c r="D4" s="96">
        <v>250</v>
      </c>
      <c r="E4" s="97"/>
      <c r="F4" s="114">
        <f>D4-E4</f>
        <v>250</v>
      </c>
      <c r="G4" s="98"/>
      <c r="H4" s="99">
        <f>$H$2-G4</f>
        <v>225</v>
      </c>
    </row>
    <row r="5" spans="2:9">
      <c r="B5" s="95" t="s">
        <v>115</v>
      </c>
      <c r="C5" s="95" t="s">
        <v>116</v>
      </c>
      <c r="D5" s="96">
        <v>250</v>
      </c>
      <c r="E5" s="97"/>
      <c r="F5" s="114">
        <f t="shared" ref="F5:F35" si="0">D5-E5</f>
        <v>250</v>
      </c>
      <c r="G5" s="139"/>
      <c r="H5" s="99">
        <f>$H$2-G5</f>
        <v>225</v>
      </c>
    </row>
    <row r="6" spans="2:9">
      <c r="B6" s="95" t="s">
        <v>115</v>
      </c>
      <c r="C6" s="95" t="s">
        <v>117</v>
      </c>
      <c r="D6" s="96">
        <v>250</v>
      </c>
      <c r="E6" s="97"/>
      <c r="F6" s="114">
        <f t="shared" si="0"/>
        <v>250</v>
      </c>
      <c r="G6" s="139"/>
      <c r="H6" s="99">
        <f>$H$2-G6</f>
        <v>225</v>
      </c>
    </row>
    <row r="7" spans="2:9">
      <c r="B7" s="95" t="s">
        <v>115</v>
      </c>
      <c r="C7" s="95" t="s">
        <v>118</v>
      </c>
      <c r="D7" s="96">
        <v>250</v>
      </c>
      <c r="E7" s="97"/>
      <c r="F7" s="114">
        <f t="shared" si="0"/>
        <v>250</v>
      </c>
      <c r="G7" s="139"/>
      <c r="H7" s="99">
        <f t="shared" ref="H7:H18" si="1">$H$2-G7</f>
        <v>225</v>
      </c>
    </row>
    <row r="8" spans="2:9">
      <c r="B8" s="95" t="s">
        <v>119</v>
      </c>
      <c r="C8" s="95" t="s">
        <v>120</v>
      </c>
      <c r="D8" s="96">
        <v>250</v>
      </c>
      <c r="E8" s="97"/>
      <c r="F8" s="114">
        <f t="shared" si="0"/>
        <v>250</v>
      </c>
      <c r="G8" s="139"/>
      <c r="H8" s="99">
        <f t="shared" si="1"/>
        <v>225</v>
      </c>
    </row>
    <row r="9" spans="2:9">
      <c r="B9" s="95" t="s">
        <v>119</v>
      </c>
      <c r="C9" s="95" t="s">
        <v>121</v>
      </c>
      <c r="D9" s="96">
        <v>250</v>
      </c>
      <c r="E9" s="97"/>
      <c r="F9" s="114">
        <f t="shared" si="0"/>
        <v>250</v>
      </c>
      <c r="G9" s="140"/>
      <c r="H9" s="99">
        <f t="shared" si="1"/>
        <v>225</v>
      </c>
    </row>
    <row r="10" spans="2:9">
      <c r="B10" s="95" t="s">
        <v>119</v>
      </c>
      <c r="C10" s="106" t="s">
        <v>122</v>
      </c>
      <c r="D10" s="96">
        <v>250</v>
      </c>
      <c r="E10" s="97"/>
      <c r="F10" s="114">
        <f t="shared" si="0"/>
        <v>250</v>
      </c>
      <c r="G10" s="139"/>
      <c r="H10" s="99">
        <f t="shared" si="1"/>
        <v>225</v>
      </c>
      <c r="I10" s="124"/>
    </row>
    <row r="11" spans="2:9">
      <c r="B11" s="95" t="s">
        <v>123</v>
      </c>
      <c r="C11" s="95" t="s">
        <v>124</v>
      </c>
      <c r="D11" s="96">
        <v>250</v>
      </c>
      <c r="E11" s="97"/>
      <c r="F11" s="114">
        <f t="shared" si="0"/>
        <v>250</v>
      </c>
      <c r="G11" s="139"/>
      <c r="H11" s="99">
        <f t="shared" si="1"/>
        <v>225</v>
      </c>
    </row>
    <row r="12" spans="2:9">
      <c r="B12" s="95" t="s">
        <v>123</v>
      </c>
      <c r="C12" s="95" t="s">
        <v>125</v>
      </c>
      <c r="D12" s="96">
        <v>250</v>
      </c>
      <c r="E12" s="97"/>
      <c r="F12" s="114">
        <f t="shared" ref="F12" si="2">D12-E12</f>
        <v>250</v>
      </c>
      <c r="G12" s="139"/>
      <c r="H12" s="99">
        <f t="shared" ref="H12" si="3">$H$2-G12</f>
        <v>225</v>
      </c>
    </row>
    <row r="13" spans="2:9">
      <c r="B13" s="95" t="s">
        <v>126</v>
      </c>
      <c r="C13" s="95" t="s">
        <v>127</v>
      </c>
      <c r="D13" s="96">
        <v>250</v>
      </c>
      <c r="E13" s="97"/>
      <c r="F13" s="114">
        <f t="shared" si="0"/>
        <v>250</v>
      </c>
      <c r="G13" s="139"/>
      <c r="H13" s="99">
        <f t="shared" si="1"/>
        <v>225</v>
      </c>
    </row>
    <row r="14" spans="2:9">
      <c r="B14" s="95" t="s">
        <v>126</v>
      </c>
      <c r="C14" s="95" t="s">
        <v>128</v>
      </c>
      <c r="D14" s="96">
        <v>250</v>
      </c>
      <c r="E14" s="97"/>
      <c r="F14" s="114">
        <f t="shared" si="0"/>
        <v>250</v>
      </c>
      <c r="G14" s="139"/>
      <c r="H14" s="99">
        <f t="shared" si="1"/>
        <v>225</v>
      </c>
    </row>
    <row r="15" spans="2:9">
      <c r="B15" s="95" t="s">
        <v>129</v>
      </c>
      <c r="C15" s="95" t="s">
        <v>130</v>
      </c>
      <c r="D15" s="96">
        <v>250</v>
      </c>
      <c r="E15" s="97"/>
      <c r="F15" s="114">
        <f t="shared" si="0"/>
        <v>250</v>
      </c>
      <c r="G15" s="139"/>
      <c r="H15" s="99">
        <f t="shared" si="1"/>
        <v>225</v>
      </c>
    </row>
    <row r="16" spans="2:9">
      <c r="B16" s="95" t="s">
        <v>129</v>
      </c>
      <c r="C16" s="95" t="s">
        <v>131</v>
      </c>
      <c r="D16" s="96">
        <v>250</v>
      </c>
      <c r="E16" s="97"/>
      <c r="F16" s="114">
        <f t="shared" si="0"/>
        <v>250</v>
      </c>
      <c r="G16" s="139"/>
      <c r="H16" s="99">
        <f t="shared" si="1"/>
        <v>225</v>
      </c>
    </row>
    <row r="17" spans="2:8">
      <c r="B17" s="95" t="s">
        <v>132</v>
      </c>
      <c r="C17" s="95" t="s">
        <v>133</v>
      </c>
      <c r="D17" s="96">
        <v>250</v>
      </c>
      <c r="E17" s="97"/>
      <c r="F17" s="114">
        <f t="shared" si="0"/>
        <v>250</v>
      </c>
      <c r="G17" s="98"/>
      <c r="H17" s="99">
        <f t="shared" si="1"/>
        <v>225</v>
      </c>
    </row>
    <row r="18" spans="2:8">
      <c r="B18" s="95" t="s">
        <v>132</v>
      </c>
      <c r="C18" s="95" t="s">
        <v>134</v>
      </c>
      <c r="D18" s="96">
        <v>250</v>
      </c>
      <c r="E18" s="97"/>
      <c r="F18" s="114">
        <f t="shared" si="0"/>
        <v>250</v>
      </c>
      <c r="G18" s="97"/>
      <c r="H18" s="99">
        <f t="shared" si="1"/>
        <v>225</v>
      </c>
    </row>
    <row r="19" spans="2:8">
      <c r="B19" s="95" t="s">
        <v>135</v>
      </c>
      <c r="C19" s="143" t="s">
        <v>136</v>
      </c>
      <c r="D19" s="96">
        <v>250</v>
      </c>
      <c r="E19" s="97"/>
      <c r="F19" s="114">
        <f t="shared" si="0"/>
        <v>250</v>
      </c>
      <c r="G19" s="100"/>
    </row>
    <row r="20" spans="2:8">
      <c r="B20" s="95" t="s">
        <v>137</v>
      </c>
      <c r="C20" s="143" t="s">
        <v>138</v>
      </c>
      <c r="D20" s="96">
        <v>250</v>
      </c>
      <c r="E20" s="97"/>
      <c r="F20" s="114">
        <f t="shared" si="0"/>
        <v>250</v>
      </c>
      <c r="G20" s="100"/>
    </row>
    <row r="21" spans="2:8">
      <c r="B21" s="95" t="s">
        <v>139</v>
      </c>
      <c r="C21" s="143" t="s">
        <v>140</v>
      </c>
      <c r="D21" s="96">
        <v>250</v>
      </c>
      <c r="E21" s="97"/>
      <c r="F21" s="114">
        <f t="shared" si="0"/>
        <v>250</v>
      </c>
      <c r="G21" s="100"/>
    </row>
    <row r="22" spans="2:8">
      <c r="B22" s="95" t="s">
        <v>141</v>
      </c>
      <c r="C22" s="143" t="s">
        <v>142</v>
      </c>
      <c r="D22" s="96">
        <v>250</v>
      </c>
      <c r="E22" s="97"/>
      <c r="F22" s="114">
        <f t="shared" si="0"/>
        <v>250</v>
      </c>
      <c r="G22" s="100"/>
    </row>
    <row r="23" spans="2:8">
      <c r="B23" s="95" t="s">
        <v>141</v>
      </c>
      <c r="C23" s="143" t="s">
        <v>143</v>
      </c>
      <c r="D23" s="96">
        <v>250</v>
      </c>
      <c r="E23" s="97"/>
      <c r="F23" s="114">
        <f t="shared" si="0"/>
        <v>250</v>
      </c>
      <c r="G23" s="100"/>
    </row>
    <row r="24" spans="2:8">
      <c r="B24" s="95" t="s">
        <v>144</v>
      </c>
      <c r="C24" s="143" t="s">
        <v>145</v>
      </c>
      <c r="D24" s="96">
        <v>250</v>
      </c>
      <c r="E24" s="97"/>
      <c r="F24" s="114">
        <f t="shared" si="0"/>
        <v>250</v>
      </c>
      <c r="G24" s="100"/>
    </row>
    <row r="25" spans="2:8">
      <c r="B25" s="95" t="s">
        <v>144</v>
      </c>
      <c r="C25" s="143" t="s">
        <v>146</v>
      </c>
      <c r="D25" s="96">
        <v>250</v>
      </c>
      <c r="E25" s="97"/>
      <c r="F25" s="114">
        <f t="shared" si="0"/>
        <v>250</v>
      </c>
      <c r="G25" s="100"/>
    </row>
    <row r="26" spans="2:8">
      <c r="B26" s="95" t="s">
        <v>147</v>
      </c>
      <c r="C26" s="143" t="s">
        <v>148</v>
      </c>
      <c r="D26" s="96">
        <v>250</v>
      </c>
      <c r="E26" s="97"/>
      <c r="F26" s="114">
        <f t="shared" si="0"/>
        <v>250</v>
      </c>
      <c r="G26" s="100"/>
    </row>
    <row r="27" spans="2:8">
      <c r="B27" s="95" t="s">
        <v>149</v>
      </c>
      <c r="C27" s="143" t="s">
        <v>150</v>
      </c>
      <c r="D27" s="96" t="s">
        <v>151</v>
      </c>
      <c r="E27" s="97"/>
      <c r="F27" s="114"/>
      <c r="G27" s="100"/>
    </row>
    <row r="28" spans="2:8">
      <c r="B28" s="95" t="s">
        <v>152</v>
      </c>
      <c r="C28" s="143" t="s">
        <v>153</v>
      </c>
      <c r="D28" s="96">
        <v>250</v>
      </c>
      <c r="E28" s="97"/>
      <c r="F28" s="114">
        <f t="shared" si="0"/>
        <v>250</v>
      </c>
      <c r="G28" s="100"/>
    </row>
    <row r="29" spans="2:8">
      <c r="B29" s="95" t="s">
        <v>154</v>
      </c>
      <c r="C29" s="143" t="s">
        <v>155</v>
      </c>
      <c r="D29" s="96">
        <v>250</v>
      </c>
      <c r="E29" s="97"/>
      <c r="F29" s="114">
        <f t="shared" si="0"/>
        <v>250</v>
      </c>
      <c r="G29" s="100"/>
    </row>
    <row r="30" spans="2:8">
      <c r="B30" s="95" t="s">
        <v>156</v>
      </c>
      <c r="C30" s="143" t="s">
        <v>157</v>
      </c>
      <c r="D30" s="96">
        <v>250</v>
      </c>
      <c r="E30" s="97"/>
      <c r="F30" s="114">
        <f t="shared" si="0"/>
        <v>250</v>
      </c>
      <c r="G30" s="100"/>
    </row>
    <row r="31" spans="2:8">
      <c r="B31" s="95" t="s">
        <v>158</v>
      </c>
      <c r="C31" s="143" t="s">
        <v>159</v>
      </c>
      <c r="D31" s="96">
        <v>250</v>
      </c>
      <c r="E31" s="97"/>
      <c r="F31" s="114">
        <f t="shared" si="0"/>
        <v>250</v>
      </c>
      <c r="G31" s="100"/>
    </row>
    <row r="32" spans="2:8">
      <c r="B32" s="95" t="s">
        <v>160</v>
      </c>
      <c r="C32" s="143" t="s">
        <v>161</v>
      </c>
      <c r="D32" s="96">
        <v>250</v>
      </c>
      <c r="E32" s="97"/>
      <c r="F32" s="114">
        <f t="shared" si="0"/>
        <v>250</v>
      </c>
      <c r="G32" s="100"/>
    </row>
    <row r="33" spans="2:9">
      <c r="B33" s="95" t="s">
        <v>162</v>
      </c>
      <c r="C33" s="143" t="s">
        <v>163</v>
      </c>
      <c r="D33" s="96">
        <v>250</v>
      </c>
      <c r="E33" s="97"/>
      <c r="F33" s="114">
        <f t="shared" si="0"/>
        <v>250</v>
      </c>
      <c r="G33" s="100"/>
    </row>
    <row r="34" spans="2:9">
      <c r="B34" s="95" t="s">
        <v>164</v>
      </c>
      <c r="C34" s="143" t="s">
        <v>165</v>
      </c>
      <c r="D34" s="96">
        <v>250</v>
      </c>
      <c r="E34" s="97"/>
      <c r="F34" s="114">
        <f t="shared" si="0"/>
        <v>250</v>
      </c>
      <c r="G34" s="100"/>
    </row>
    <row r="35" spans="2:9">
      <c r="B35" s="95" t="s">
        <v>166</v>
      </c>
      <c r="C35" s="143" t="s">
        <v>167</v>
      </c>
      <c r="D35" s="101">
        <v>250</v>
      </c>
      <c r="E35" s="97"/>
      <c r="F35" s="114">
        <f t="shared" si="0"/>
        <v>250</v>
      </c>
      <c r="G35" s="100"/>
      <c r="H35" s="102"/>
    </row>
    <row r="36" spans="2:9" ht="15.75" thickBot="1">
      <c r="D36" s="84"/>
      <c r="G36" s="87"/>
    </row>
    <row r="37" spans="2:9" ht="15.75" thickBot="1">
      <c r="D37" s="103">
        <f>SUM(D4:D35)</f>
        <v>7750</v>
      </c>
      <c r="E37" s="104">
        <f>SUM(E4:E35)</f>
        <v>0</v>
      </c>
      <c r="F37" s="104">
        <f>SUM(F4:F35)</f>
        <v>7750</v>
      </c>
      <c r="G37" s="105">
        <f>SUM(G4:G35)</f>
        <v>0</v>
      </c>
      <c r="H37" s="105">
        <f>SUM(H4:H35)</f>
        <v>3375</v>
      </c>
      <c r="I37" s="105">
        <f t="shared" ref="I37" si="4">SUM(I4:I35)</f>
        <v>0</v>
      </c>
    </row>
    <row r="39" spans="2:9">
      <c r="E39" s="116"/>
    </row>
    <row r="40" spans="2:9">
      <c r="E40" s="116"/>
    </row>
  </sheetData>
  <phoneticPr fontId="6"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blair hamilton</dc:creator>
  <cp:keywords/>
  <dc:description/>
  <cp:lastModifiedBy>Heather Beam</cp:lastModifiedBy>
  <cp:revision/>
  <dcterms:created xsi:type="dcterms:W3CDTF">2024-06-06T18:57:24Z</dcterms:created>
  <dcterms:modified xsi:type="dcterms:W3CDTF">2026-08-31T23:14:40Z</dcterms:modified>
  <cp:category/>
  <cp:contentStatus/>
</cp:coreProperties>
</file>